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. PLANIFICACION\2.1 PLANIFICACION ESTRATEGICA Y OPERATIVA\2.1.1. POA\POA 2019\"/>
    </mc:Choice>
  </mc:AlternateContent>
  <bookViews>
    <workbookView showHorizontalScroll="0" showVerticalScroll="0" showSheetTabs="0" xWindow="0" yWindow="0" windowWidth="17953" windowHeight="5620"/>
  </bookViews>
  <sheets>
    <sheet name="POA 2019" sheetId="1" r:id="rId1"/>
    <sheet name="Sheet1" sheetId="2" r:id="rId2"/>
  </sheets>
  <definedNames>
    <definedName name="_xlnm._FilterDatabase" localSheetId="0" hidden="1">'POA 2019'!$A$4:$Q$327</definedName>
    <definedName name="_xlnm.Print_Area" localSheetId="0">'POA 2019'!$A$1:$Q$327</definedName>
    <definedName name="_xlnm.Print_Titles" localSheetId="0">'POA 2019'!$1:$5</definedName>
  </definedNames>
  <calcPr calcId="162913"/>
</workbook>
</file>

<file path=xl/calcChain.xml><?xml version="1.0" encoding="utf-8"?>
<calcChain xmlns="http://schemas.openxmlformats.org/spreadsheetml/2006/main">
  <c r="Q111" i="1" l="1"/>
  <c r="Q106" i="1"/>
  <c r="Q41" i="1"/>
  <c r="Q40" i="1"/>
  <c r="Q263" i="1"/>
  <c r="Q113" i="1"/>
  <c r="Q56" i="1"/>
  <c r="Q25" i="1"/>
  <c r="V1" i="1" l="1"/>
  <c r="V2" i="1" s="1"/>
  <c r="V185" i="1" l="1"/>
  <c r="V191" i="1" s="1"/>
  <c r="V192" i="1" s="1"/>
  <c r="Q228" i="1"/>
  <c r="Q185" i="1" s="1"/>
  <c r="Q18" i="1"/>
  <c r="Q10" i="1"/>
  <c r="Q9" i="1"/>
  <c r="Q50" i="1"/>
  <c r="Q105" i="1"/>
  <c r="Q59" i="1"/>
  <c r="Q49" i="1"/>
  <c r="Q48" i="1"/>
  <c r="Q47" i="1"/>
  <c r="Q46" i="1"/>
  <c r="Q45" i="1"/>
  <c r="Q44" i="1"/>
  <c r="Q43" i="1"/>
  <c r="Q42" i="1"/>
  <c r="Q39" i="1"/>
  <c r="Q37" i="1"/>
  <c r="Q36" i="1"/>
  <c r="Q8" i="1"/>
  <c r="Q321" i="1"/>
  <c r="Q144" i="1"/>
  <c r="Q117" i="1"/>
  <c r="Q143" i="1"/>
  <c r="Q24" i="1"/>
  <c r="Q323" i="1"/>
  <c r="Q300" i="1"/>
  <c r="Q297" i="1"/>
  <c r="Q290" i="1"/>
  <c r="Q274" i="1"/>
  <c r="Q268" i="1"/>
  <c r="Q214" i="1"/>
  <c r="Q181" i="1"/>
  <c r="Q178" i="1"/>
  <c r="Q154" i="1"/>
  <c r="Q151" i="1"/>
  <c r="C4" i="2" l="1"/>
  <c r="C5" i="2"/>
  <c r="C6" i="2"/>
</calcChain>
</file>

<file path=xl/comments1.xml><?xml version="1.0" encoding="utf-8"?>
<comments xmlns="http://schemas.openxmlformats.org/spreadsheetml/2006/main">
  <authors>
    <author>Wandnerys Fuertes</author>
  </authors>
  <commentList>
    <comment ref="D34" authorId="0" shapeId="0">
      <text>
        <r>
          <rPr>
            <b/>
            <sz val="9"/>
            <color rgb="FF000000"/>
            <rFont val="Tahoma"/>
            <family val="2"/>
          </rPr>
          <t>Wandnerys Fuertes: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Aqui seria ver o sumar, pues Aleida desde la mesa de ayuda brinda asistencias tecnicas a los gobierno locales, y tambien formento (como vimos en la reunion) hace reuniones y apoya a los gobiernos locales 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</rPr>
          <t>Wandnerys Fuertes:</t>
        </r>
        <r>
          <rPr>
            <sz val="9"/>
            <color indexed="81"/>
            <rFont val="Tahoma"/>
            <family val="2"/>
          </rPr>
          <t xml:space="preserve">
El area de PNP habia solicitado que esos indicadores no fueran llevados por ellos pues ellos no contralan o pueden generar esta informacion. Por lo que se omitieron de su POA 2018. Tampoco fueron contemplados en el POA 2019 preliminar.</t>
        </r>
      </text>
    </comment>
    <comment ref="D151" authorId="0" shapeId="0">
      <text>
        <r>
          <rPr>
            <b/>
            <sz val="9"/>
            <color rgb="FF000000"/>
            <rFont val="Tahoma"/>
            <family val="2"/>
          </rPr>
          <t>Wandnerys Fuertes: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Incluir estos cambios.</t>
        </r>
      </text>
    </comment>
    <comment ref="C263" authorId="0" shapeId="0">
      <text>
        <r>
          <rPr>
            <b/>
            <sz val="9"/>
            <color indexed="81"/>
            <rFont val="Tahoma"/>
            <family val="2"/>
          </rPr>
          <t>Wandnerys Fuertes:</t>
        </r>
        <r>
          <rPr>
            <sz val="9"/>
            <color indexed="81"/>
            <rFont val="Tahoma"/>
            <family val="2"/>
          </rPr>
          <t xml:space="preserve">
Se incluyo al Wilcady como representante del Comite de Genero</t>
        </r>
      </text>
    </comment>
    <comment ref="D287" authorId="0" shapeId="0">
      <text>
        <r>
          <rPr>
            <b/>
            <sz val="9"/>
            <color rgb="FF000000"/>
            <rFont val="Tahoma"/>
            <family val="2"/>
          </rPr>
          <t>Wandnerys Fuertes: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Hacer 3 indicadores: 
</t>
        </r>
        <r>
          <rPr>
            <sz val="9"/>
            <color rgb="FF000000"/>
            <rFont val="Tahoma"/>
            <family val="2"/>
          </rPr>
          <t xml:space="preserve">1. Porcentaje de ejecución presupuestaria con relación a lo aprobado en el Congreso.
</t>
        </r>
        <r>
          <rPr>
            <sz val="9"/>
            <color rgb="FF000000"/>
            <rFont val="Tahoma"/>
            <family val="2"/>
          </rPr>
          <t xml:space="preserve">2. Porcentaje de ejecución presupuestaria en relación a lo asignado.
</t>
        </r>
        <r>
          <rPr>
            <sz val="9"/>
            <color rgb="FF000000"/>
            <rFont val="Tahoma"/>
            <family val="2"/>
          </rPr>
          <t>3. Porcentaje de ejecución presupuestaria en relación a lo entregado. (considerar si se incluiria entregado a tiempo).</t>
        </r>
      </text>
    </comment>
  </commentList>
</comments>
</file>

<file path=xl/sharedStrings.xml><?xml version="1.0" encoding="utf-8"?>
<sst xmlns="http://schemas.openxmlformats.org/spreadsheetml/2006/main" count="1479" uniqueCount="574">
  <si>
    <t>T1</t>
  </si>
  <si>
    <t>T2</t>
  </si>
  <si>
    <t>T3</t>
  </si>
  <si>
    <t>T4</t>
  </si>
  <si>
    <t>PROPUESTA DE NUEVO MARCO NORMATIVO PARA LA REGULACIÓN Y SUPERVISIÓN DEL SNCCP.</t>
  </si>
  <si>
    <t>PORCENTAJE DE AVANCE DE ANTEPROYECTO DE LEY.</t>
  </si>
  <si>
    <t>DAR SEGUIMIENTO A LA REVISIÓN DE LA PROPUESTA POR PARTE DEL PODER EJECUTIVO.</t>
  </si>
  <si>
    <t/>
  </si>
  <si>
    <t>APOYAR EL CONGRESO NACIONAL EN LA REVISIÓN DE LA PROPUESTA.</t>
  </si>
  <si>
    <t xml:space="preserve">HABILITACIÓN, MANTENIMIENTO Y OPERACIÓN DEL PORTAL TRANSACCIONAL. </t>
  </si>
  <si>
    <t>NÚMERO DE UNIDADES DE COMPRA EN EL PORTAL TRANSACCIONAL.</t>
  </si>
  <si>
    <t>EXPANDIR EL USO DEL PORTAL TRANSACCIONAL.</t>
  </si>
  <si>
    <t>PORCENTAJE DE AVANCE EN IMPLEMENTACIÓN TECNOLÓGICA DEL PORTAL TRANSACCIONAL</t>
  </si>
  <si>
    <t>LOGRAR HITOS FINALES PROYECTO PORTAL TRANSACCIONAL - HITO 13: ACEPTACIÓN VERSIÓN 2; HITO 14: ACEPTACIÓN ACTAS DE IMPLEMENTACIÓN VERSIÓN 2; HITO 15: ACEPTACIÓN PRODUCTO FINAL; HITO 16: INICIO PERÍODO DE SOPORTE TÉCNICO.</t>
  </si>
  <si>
    <t>PORCENTAJE DE AVANCE EN LA ACTUALIZACIÓN DEL PORTAL TRANSACCIONAL</t>
  </si>
  <si>
    <t>GESTIONAR INCIDENCIAS DEL SISTEMA DE COMPRAS PARA ASEGURAR LA OPERABILIDAD DEL MISMO.</t>
  </si>
  <si>
    <t>COLABORAR EN EL PROCESO DE DISEÑO, CONSTRUCCIÓN Y PRUEBAS DEL SISTEMA PARA ASEGURAR QUE LAS SOLUCIONES PLANTEADAS SATISFAGAN LAS ESPECIFICACIONES DE REQUERIMIENTOS REALIZADA.</t>
  </si>
  <si>
    <t>PARTICIPAR EN EL ANÁLISIS Y CAPTURA DE REQUERIMIENTOS DEL SISTEMA.</t>
  </si>
  <si>
    <t>PARTICIPAR EN LAS REUNIONES TÉCNICAS DE COORDINACIÓN SEGÚN LE SEA REQUERIDO.</t>
  </si>
  <si>
    <t>DISEÑAR CASOS DE PRUEBA</t>
  </si>
  <si>
    <t>GESTIONAR LA EJECUCIÓN DEL  PLAN DE PRUEBAS - PORTAL TRANSACCIONAL DE COMPRAS PUBLICAS</t>
  </si>
  <si>
    <t>APOYAR EN LAS RESOLUCIONES DE INCIDENCIAS SOBRE EL PT</t>
  </si>
  <si>
    <t>APOYAR EN LA EJECUCIÓN DE AUDITORÍA DE CALIDAD PORTAL TRANSACCIONAL</t>
  </si>
  <si>
    <t xml:space="preserve">DESCENTRALIZACIÓN DEL SNCCP A LAS UNIDADES DE COMPRA DE LOS GOBIERNOS LOCALES. </t>
  </si>
  <si>
    <t>COORDINAR LAS CAPACITACIONES Y ASISTENCIAS TÉCNICAS DIRIGIDAS A LOS GOBIERNOS LOCALES.</t>
  </si>
  <si>
    <t>COORDINAR LA INCORPORACIÓN DE GOBIERNOS LOCALES EN LA UTILIZACIÓN DEL PT.</t>
  </si>
  <si>
    <t>ANALIZAR EL COMPORTAMIENTO DE LA DEMANDA DEL MERCADO PÚBLICO.</t>
  </si>
  <si>
    <t xml:space="preserve">ASISTENCIA TÉCNICA A LOS ACTORES DEL SNCCP. </t>
  </si>
  <si>
    <t>PORCENTAJE DE ASISTENCIAS TÉCNICAS EJECUTADAS SOBRE EL NÚMERO DE ASISTENCIAS TÉCNICAS SOLICITADAS.</t>
  </si>
  <si>
    <t>BRINDAR ASISTENCIA Y SOPORTE PRESENCIAL, VÍA TELEFÓNICA Y ELECTRÓNICA A LOS USUARIOS (PROVEEDORES Y UNIDADES DE COMPRA) QUE LO SOLICITEN SOBRE LOS PROCEDIMIENTOS ESTABLECIDOS EN EL SNCCP.</t>
  </si>
  <si>
    <t>PORCENTAJE DE LLAMADAS EXITOSAS EN RELACIÓN AL TOTAL DE LLAMADAS ENTRANTES.</t>
  </si>
  <si>
    <t>RECIBIR LAS SOLICITUDES DE INFORMACIÓN, SERVICIOS Y RECLAMOS DE LOS USUARIOS DEL SNCCP.</t>
  </si>
  <si>
    <t>RECIBIR DOCUMENTACIÓN RELACIONADA A LA ASISTENCIA TÉCNICA SOBRE A ERRORES HUMANOS, REGISTRAR LA PETICIÓN, Y ESCALAR A POLÍTICAS NORMAS Y PROCEDIMIENTOS .</t>
  </si>
  <si>
    <t>REVISAR EXPEDIENTES RECIBIDOS SOBRE ERRORES HUMANOS.</t>
  </si>
  <si>
    <t>ANALIZAR EN LA HERRAMIENTA DEL PORTAL TRANSACCIONAL LOS ERRORES HUMANOS REPORTADOS PARA LA DEBIDA CORRECCIÓN CON EL TÉRMINO DE CORREGIDA O RESUELTA Y/O RECHAZADA.</t>
  </si>
  <si>
    <t>CERRAR EXPEDIENTES DE ASISTENCIAS TÉCNICAS SOBRE ERRORES HUMANOS.</t>
  </si>
  <si>
    <t>NÚMERO DE ASISTENCIAS TÉCNICAS LEGALES Y/O NORMATIVAS A LOS ACTORES DEL SNCCP.</t>
  </si>
  <si>
    <t>BRINDAR ASISTENCIA TÉCNICA LEGAL Y NORMATIVA A LOS ACTORES DEL SNCCP.</t>
  </si>
  <si>
    <t>NÚMERO DE ASISTENCIAS TÉCNICAS A LOS GOBIERNOS LOCALES BRINDADAS</t>
  </si>
  <si>
    <t>COORDINAR EL APOYO A LOS GOBIERNOS LOCALES RELACIONADO SOBRE LAS ASISTENCIAS TECNICAS</t>
  </si>
  <si>
    <t>BRINDAR ASISTENCIA TÉCNICA A LOS GOBIERNOS LOCALES SOBRE EL SNCCP</t>
  </si>
  <si>
    <t>NÚMERO DE ASISTENCIAS TÉCNICAS SOBRE MONITOREO DEL SNCCP</t>
  </si>
  <si>
    <t>BRINDAR ASISTENCIA TÉCNICA SOBRE MONITOREO DEL SNCCP</t>
  </si>
  <si>
    <t>NÚMERO DE ASISTENCIAS TÉCNICAS SOBRE SISCOMPRAS.</t>
  </si>
  <si>
    <t>BRINDAR ASISTENCIA TÉCNICA SOBRE SISCOMPRAS</t>
  </si>
  <si>
    <t>NÚMERO DE ASISTENCIAS TÉCNICAS SOBRE RESOLUCIÓN DE CONFLICTOS A LOS ACTORES DEL SNCCP.</t>
  </si>
  <si>
    <t>BRINDAR ASISTENCIA TÉCNICA SOBRE RESOLUCIÓN DE CONFLICTOS A LOS ACTORES DEL SNCCP.</t>
  </si>
  <si>
    <t>NÚMERO DE ASISTENCIAS TÉCNICAS EN EL USO DEL PORTAL TRANSACCIONAL.</t>
  </si>
  <si>
    <t>ASISTIR SOBRE EL USO DEL PORTAL TRANSACCIONAL A LOS ACTORES DEL SNCCP</t>
  </si>
  <si>
    <t xml:space="preserve">CAPACITACIONES A LOS ACTORES SOBRE EL SNCCP. </t>
  </si>
  <si>
    <t>NUMERO DE CAPACITACIONES REALIZADAS SOBRE LA NORMATIVA DEL SISTEMA NACIONAL DE COMPRAS Y CONTRATACIONES PÚBLICAS ENFOQUE A PROVEEDORES: COMO VENDER AL ESTADO?</t>
  </si>
  <si>
    <t>DESARROLLAR E IMPLEMENTAR EL PLAN DE CAPACITACIONES 2019 EN APOYO AL SNCCP.</t>
  </si>
  <si>
    <t>NUMERO DE CAPACITACIONES REALIZADAS A UNIDADES DE COMPRAS DEL ESTADO EN GESTIÓN DE PROCESOS DEL PORTAL TRANSACCIONAL.</t>
  </si>
  <si>
    <t>CAPACITAR A UNIDADES DE COMPRAS DEL ESTADO EN GESTIÓN DE PROCESOS DEL PORTAL TRANSACCIONAL.</t>
  </si>
  <si>
    <t>NUMERO DE CAPACITACIONES REALIZADAS SOBRE LA NORMATIVA DEL SISTEMA NACIONAL DE COMPRAS Y CONTRATACIONES PÚBLICAS ENFOQUE A INSTITUCIONES PÚBLICAS</t>
  </si>
  <si>
    <t>CAPACITAR EN LA NORMATIVA DEL SNCCP A LAS UNIDADES DE COMPRAS DEL ESTADO</t>
  </si>
  <si>
    <t>NUMERO DE CAPACITACIONES REALIZADAS A PROVEEDORES DEL ESTADO SOBRE EL USO DEL PORTAL TRANSACCIONAL.</t>
  </si>
  <si>
    <t>CAPACITAR A PROVEEDORES EN EL USO DEL PORTAL TRANSACCIONAL</t>
  </si>
  <si>
    <t>NUMERO DE CAPACITACIONES REALIZADAS A PROVEEDORES DEL ESTADO SOBRE EL MODULO DE SUBASTA INVERSA.</t>
  </si>
  <si>
    <t>CAPACITAR A PROVEEDORES EN EL USO DEL PORTAL TRANSACCIONAL, MODULO DE SUBASTA INVERSA.</t>
  </si>
  <si>
    <t>NUMERO DE CAPACITACIONES REALIZADAS A UNIDADES DE COMPRAS DEL ESTADO DE REFORZAMIENTO EN GESTIÓN DE PROCESOS DEL PORTAL TRANSACCIONAL.</t>
  </si>
  <si>
    <t>CAPACITAR EN EL USO DEL PORTAL TRANSACCIONAL A LAS UNIDADES DE COMPRAS DEL ESTADO EN GESTIÓN DE PROCESOS DEL PORTAL TRANSACCIONAL.</t>
  </si>
  <si>
    <t>NUMERO DE CAPACITACIONES REALIZADAS A UNIDADES DE COMPRAS DEL ESTADO SOBRE EL PORTAL TRANSACCIONAL, MODULO DE ALMACÉN O DE GESTIÓN DE CONTRATOS</t>
  </si>
  <si>
    <t>CAPACITAR EN EL USO DEL PORTAL TRANSACCIONAL A LAS UNIDADES DE COMPRAS DEL ESTADO EN EL MODULO DE ALMACÉN O DE GESTIÓN DE CONTRATOS.</t>
  </si>
  <si>
    <t>PORCENTAJE DE CAPACITACIONES EJECUTADAS A SERVIDORES PÚBLICOS SOBRE EL PORTAL TRANSACCIONAL ENFOQUE DE CONSULTA Y AUDITORIA.</t>
  </si>
  <si>
    <t>CAPACITAR EN EL USO DEL PORTAL TRANSACCIONAL A SERVIDORES PÚBLICOS, ENFOQUE DE CONSULTA Y AUDITORIA.</t>
  </si>
  <si>
    <t>NUMERO DE CAPACITACIONES REALIZADAS A UNIDADES DE COMPRAS DEL ESTADO SOBRE EL PORTAL TRANSACCIONAL MODULO DE SUBASTA INVERSA.</t>
  </si>
  <si>
    <t>CAPACITAR EN EL USO DEL PORTAL TRANSACCIONAL A LAS UNIDADES DE COMPRAS DEL ESTADO EN EL MODULO DE SUBASTA INVERSA.</t>
  </si>
  <si>
    <t>PORCENTAJE DE CAPACITACIONES REALIZADAS A LA SOCIEDAD CIVIL SOBRE EL PORTAL TRANSACCIONAL.</t>
  </si>
  <si>
    <t>CAPACITAR EN EL USO DEL PORTAL TRANSACCIONAL A LA SOCIEDAD CIVIL.</t>
  </si>
  <si>
    <t>DICTÁMENES JURÍDICOS-RESOLUTIVOS DE PROCESOS DE ADQUISICIONES BASADOS EN RESOLUCIÓN DE CONFLICTOS</t>
  </si>
  <si>
    <t>PORCENTAJE DE DICTÁMENES EMITIDOS EN EL MISMO AÑO SOLICITADO (MEDIANTE RESOLUCIÓN O COMUNICACIÓN OFICIAL) CON RELACIÓN A LOS DICTÁMENES SOLICITADOS EN EL AÑO.</t>
  </si>
  <si>
    <t>REVISAR Y APROBAR PROPUESTAS DE RESOLUCIONES DE CONFLICTOS DEL ANO EN CURSO.</t>
  </si>
  <si>
    <t>REALIZAR GESTIONES ADMINISTRATIVAS DEL ÁREA DE RESOLUCIÓN DE CONFLICTOS</t>
  </si>
  <si>
    <t>PRESENTAR PROPUESTAS DE RESOLUCIÓN SOBRE RECURSOS JERÁRQUICOS.</t>
  </si>
  <si>
    <t>PRESENTAR PROPUESTAS DE RESOLUCIÓN SOBRE INVESTIGACIONES DE OFICIO O A SOLICITUD DE PARTE INTERESADA.</t>
  </si>
  <si>
    <t>PRESENTAR PROPUESTAS DE RESOLUCIÓN SOBRE MEDIDAS CAUTELARES EN PRIMER Y SEGUNDO GRADO DE LA VÍA ADMINISTRATIVA.</t>
  </si>
  <si>
    <t>PRESENTAR PROPUESTAS DE RESOLUCIÓN SOBRE SOLICITUD DE INHABILITACIÓN DE PROVEEDORES.</t>
  </si>
  <si>
    <t>EXTRAER Y PREPARAR PRECEDENTES DE LA DGCP Y DE LOS ÓRGANOS DEL PODER JUDICIAL</t>
  </si>
  <si>
    <t>APROBAR PROPUESTAS DE RESOLUCIÓN DE CONFLICTOS DE SOLICITUDES PENDIENTES POR RESPONDER DE ANOS ANTERIORES</t>
  </si>
  <si>
    <t>ESCRITOS DE DEFENSA, RÉPLICA Y CONTRARRÉPLICA ANTE LOS TRIBUNALES DE LA REPÚBLICA A RAÍZ DE ALGUNA CITACIÓN EN LA QUE SEA ENCAUSADA LA INSTITUCIÓN</t>
  </si>
  <si>
    <t>PORCENTAJE DE CASOS FALLADOS A FAVOR DE LA DIRECCIÓN GENERAL DE CONTRATACIONES PÚBLICAS CON RELACIÓN AL TOTAL DE LAS SENTENCIAS EMITIDAS POR LOS TRIBUNALES.</t>
  </si>
  <si>
    <t>ASISTIR A AUDIENCIAS EN CUALESQUIERA DE LOS TRIBUNALES DE LA REPÚBLICA A RAÍZ DE ALGUNA CITACIÓN EN LA QUE SEA ENCAUSADA LA INSTITUCIÓN</t>
  </si>
  <si>
    <t>PRESENTAR ESCRITOS DE DEFENSA, RÉPLICA Y CONTRARRÉPLICA ANTE LOS TRIBUNALES DE LA REPÚBLICA A RAÍZ DE ALGUNA CITACIÓN EN LA QUE SEA ENCAUSADA LA INSTITUCIÓN</t>
  </si>
  <si>
    <t>REVISAR Y APROBAR LA PRESENTACIÓN DE ESCRITOS DE DEFENSA.</t>
  </si>
  <si>
    <t>REALIZAR GESTIONES ADMINISTRATIVAS DEL ÁREA DE RESOLUCIÓN DE CONFLICTOS RELATIVAS A LA DEFENSA ANTE LOS TRIBUNALES.</t>
  </si>
  <si>
    <t xml:space="preserve">FORMULACIÓN Y SEGUIMIENTO A LAS RESOLUCIONES NORMATIVAS DE PROCEDIMIENTOS DE COMPRAS DE BIENES, SERVICIOS Y OBRAS.  </t>
  </si>
  <si>
    <t>PORCENTAJE DE CONSULTAS Y/O OPINIONES LEGALES RESPONDIDAS</t>
  </si>
  <si>
    <t>ELABORAR CONSULTAS Y/O OPINIONES LEGALES DERIVADAS DE LOS EXPEDIENTES ASIGNADOS.</t>
  </si>
  <si>
    <t>APROBAR CONSULTAS Y/O OPINIONES LEGALES DERIVADAS DE LOS EXPEDIENTES ASIGNADOS.</t>
  </si>
  <si>
    <t>ELABORAR INFORMES DE ANÁLISIS E INVESTIGACIONES EN TEMAS VINCULADOS A POLÍTICAS, NORMAS Y PROCEDIMIENTOS DE COMPRAS PÚBLICAS.</t>
  </si>
  <si>
    <t>REALIZAR REUNIONES TÉCNICAS PARA ACLARAR LAS NORMATIVAS QUE RIGEN EL SNCCP Y PARA RECOPILAR INFORMACIONES SOBRE SOBRE ÉSTE.</t>
  </si>
  <si>
    <t>REALIZAR GESTIONES ADMINISTRATIVAS DEL ÁREA DE POLÍTICAS, NORMAS Y PROCEDIMIENTOS</t>
  </si>
  <si>
    <t>ELABORAR PROPUESTA DE UN CÓDIGO QUE ESTABLEZCA EL COMPORTAMIENTO PREVISTO DE LOS ACTORES DEL SNCCP.</t>
  </si>
  <si>
    <t>NUMERO DE PROPUESTAS DE POLÍTICAS, NORMAS, ACTUALIZACIÓN DE DOCUMENTOS ESTÁNDAR, RESOLUCIONES Y/O ACTUALIZACIÓN DE LOS MANUALES DE PROCEDIMIENTOS REALIZADAS.</t>
  </si>
  <si>
    <t>ELABORAR RESOLUCIONES NORMATIVAS CON LA FINALIDAD DE REGIR LOS PROCESOS DE COMPRAS DEL ESTADO.</t>
  </si>
  <si>
    <t>REVISAR Y APROBAR RESOLUCIONES NORMATIVAS CON LA FINALIDAD DE REGIR LOS PROCESOS DE COMPRAS DEL ESTADO.</t>
  </si>
  <si>
    <t>APROBAR RESOLUCIÓN SOBRE POLÍTICAS DE ACCESIBILIDAD UNIVERSAL EN EL SNCCP.</t>
  </si>
  <si>
    <t>ACTUALIZAR DOCUMENTOS ESTÁNDARES Y MANUALES DE PROCEDIMIENTOS.</t>
  </si>
  <si>
    <t>REVISAR Y APROBAR ACTUALIZACIÓN DE DOCUMENTOS ESTÁNDARES Y MANUALES DE PROCEDIMIENTOS.</t>
  </si>
  <si>
    <t>PORCENTAJE DE REVISIÓN DE PLIEGOS DE CONDICIONES ESPECIFICAS REALIZADAS A SOLICITUD DE LOS USUARIOS DEL SNCCP.</t>
  </si>
  <si>
    <t>REALIZAR REVISIÓN DE PLIEGOS DE CONDICIONES ESPECÍFICAS A SOLICITUD DE ACTORES DEL SNCCP Y ELABORAR PROPUESTAS DE COMUNICACIONES PRODUCTO DE DICHA REVISIÓN DE PLIEGOS DE CONDICIONES ESPECIFICAS.</t>
  </si>
  <si>
    <t>REVISAR Y APROBAR PROPUESTAS DE COMUNICACIONES PRODUCTO DE LA REVISIÓN DE PLIEGOS DE CONDICIONES ESPECIFICAS.</t>
  </si>
  <si>
    <t xml:space="preserve">BOLETINES Y ESTADÍSTICAS DEL SNCCP.        </t>
  </si>
  <si>
    <t>NÚMERO DE BOLETINES ESTADÍSTICOS PUBLICADOS.</t>
  </si>
  <si>
    <t>ELABORAR LOS BOLETINES ESTADÍSTICOS PERIÓDICOS DEL SISTEMA NACIONAL DE COMPRAS Y CONTRATACIONES PÚBLICAS.</t>
  </si>
  <si>
    <t>REALIZAR Y REMITIR  DE LOS REQUERIMIENTOS ESTADÍSTICOS SOLICITADOS POR EL DESPACHO Y OTRAS ÁREAS DE ESTA DIRECCIÓN (PACC, CAF-OCDE Y MESICIC, DECRETO NO. 164-13, PEFA, CUMPLIMIENTO DECRETO 15-17, 543-12 INFORMACIONES ESTRATÉGICAS, CIERRES MENSUALES, ETC</t>
  </si>
  <si>
    <t>REALIZAR ANÁLISIS DE LAS EXCEPCIONES.</t>
  </si>
  <si>
    <t>VALIDAR MIPYME Y MIPYME MUJERES DEL SISTEMA DE INDICADORES DE MONITOREO.</t>
  </si>
  <si>
    <t>RESPONDER CONSULTAS DE LA OAI</t>
  </si>
  <si>
    <t>MANTENER ACTUALIZADAS LAS ESTADÍSTICAS DEL SNCCP</t>
  </si>
  <si>
    <t>CÓDIGO DE ÉTICA DEL SNCCP.</t>
  </si>
  <si>
    <t>ELABORAR PROPUESTA DE CODIGO DE ETICA DEL SNCCP</t>
  </si>
  <si>
    <t>APROBAR EL CÓDIGO DE ÉTICA DEL SNCCP</t>
  </si>
  <si>
    <t>ATENCIÓN PRESENCIAL EFECTIVA EN LA RECEPCIÓN DE SOLICITUDES DE RPE DE REGISTRO DE BENEFICIARIOS E INSTITUCIONAL.</t>
  </si>
  <si>
    <t>SUPERVISAR LA EJECUCIÓN DE LA ATENCIÓN PRESENCIAL A USUARIOS DE LA DGCP ASEGURANDO SU SATISFACCIÓN.</t>
  </si>
  <si>
    <t>TIEMPO PROMEDIO (EN MINUTOS) DE ATENCIÓN EN LOS CENTROS DE SERVICIOS.</t>
  </si>
  <si>
    <t>REVISIÓN DE EXPEDIENTES Y GENERAR SOLICITUDES EN EL PORTAL TRANSACCIONAL.</t>
  </si>
  <si>
    <t>TIEMPO PROMEDIO (EN MINUTOS) DE ESPERA EN LOS CENTROS DE SERVICIOS.</t>
  </si>
  <si>
    <t>INFORMAR SOBRE PLAZOS DE ENTREGA Y GENERACIÓN DE CONSTANCIA.</t>
  </si>
  <si>
    <t>REALIZAR LA GESTIÓN OPERATIVA DE LA ATENCIÓN PRESENCIAL A USUARIOS DEL SNCCP.</t>
  </si>
  <si>
    <t xml:space="preserve">ANÁLISIS Y VINCULACIÓN DE LA DEMANDA DEL MERCADO PÚBLICO Y LOS SECTORES PRODUCTIVOS FORMALES DEL TERRITORIO NACIONAL.        </t>
  </si>
  <si>
    <t>NÚMERO DE GOBIERNOS LOCALES EN EL SNCCP.</t>
  </si>
  <si>
    <t>PROMOVER ACCIONES QUE PERMITA FORTALECER LA PARTICIPACIÓN DE LA CIUDADANÍA EN LOS MONITOREO DE LOS PROCESOS DE COMPRAS Y CONTRATACIONES PÚBLICAS.</t>
  </si>
  <si>
    <t>PORCENTAJE DE ELABORACIÓN OPORTUNA DE INFORMES ESTADÍSTICOS DEL SNCCP</t>
  </si>
  <si>
    <t>ELABORAR INFORMES ESTADÍSTICOS REGIONALES</t>
  </si>
  <si>
    <t>ELABORAR INFORMES ESTADÍSTICOS SOBRE LOA ACTORES DEL SNCCP</t>
  </si>
  <si>
    <t>ANALIZAR LA INFORMACIÓN DEL CONGLOMERADO DE ESTADÍSTICAS PARA OBTENER INFORMACIÓN SOBRE LOS SECTORES PRODUCTIVOS, DESAGREGADOS POR MIPYME Y MUJERES EN EL TERRITORIO NACIONAL.</t>
  </si>
  <si>
    <t>PROMOVER PROGRAMAS DE FORMACIÓN A MUJERES QUE PERMITA MEJORAR SU INCLUSIÓN EN EL MERCADO PÚBLICO.</t>
  </si>
  <si>
    <t>PROMOVER ACCIONES AFIRMATIVAS PARA LA EQUIDAD DE GÉNERO EN LAS COMPRAS PÚBLICAS.</t>
  </si>
  <si>
    <t xml:space="preserve">IMPLEMENTACIÓN DEL MODELO DOMINICANO DE COMPRAS PÚBLICAS INCLUSIVAS Y SOSTENIBLES. </t>
  </si>
  <si>
    <t>NUMERO DE PAÍSES O ENTIDADES QUE ADOPTEN EL MODELO.</t>
  </si>
  <si>
    <t>TRANSFERIR EL MODELO DOMINICANO DE COMPRAS PÚBLICAS A CENTRO MIPYME Y PAÍSES DE CENTROAMÉRICA.</t>
  </si>
  <si>
    <t xml:space="preserve">IDENTIFICACIÓN Y GESTIÓN DE MEDIDAS DE POLÍTICAS SOBRE COMPRAS PÚBLICAS INCLUSIVAS Y AMBIENTALMENTE SOSTENIBLES. </t>
  </si>
  <si>
    <t>PORCENTAJE DE AVANCE DE LA ELABORACIÓN DEL CATÁLOGO DE PROVEEDORES DE COMPRAS PÚBLICAS SOSTENIBLES</t>
  </si>
  <si>
    <t>INICIAR LA ELABORACIÓN DE UN CATÁLOGO DE PROVEEDORES DE COMPRAS PÚBLICAS SOSTENIBLES.</t>
  </si>
  <si>
    <t>PORCENTAJE DE AVANCE EN LA IMPLEMENTACIÓN DEL PILOTO DE RESPONSABILIDAD SOCIAL EMPRESARIAL PARA MIPYME PROVEEDORAS DEL ESTADO</t>
  </si>
  <si>
    <t>COORDINAR EL 1ER PILOTO DE RESPONSABILIDAD SOCIAL EMPRESARIAL PARA MIPYMES PROVEEDORAS DEL ESTADO JUNTO A ECORED.</t>
  </si>
  <si>
    <t>REALIZAR ANÁLISIS DE MERCADO, Y ENCADENAMIENTO CON EL MERCADO PÚBLICO DE PROVEEDORES/MIPYMES QUE INVOLUCREN CRITERIOS SOSTENIBLES EN SUS PRODUCTOS A NIVEL NACIONAL CON EL (COMPRAS @ TERRITORIO).</t>
  </si>
  <si>
    <t>PROPICIAR ACUERDOS Y/O ALIANZAS CON ACTORES ESTRATÉGICOS PARA CREAR, IMPLEMENTAR  Y DESARROLLAR UNA POLÍTICA INTEGRAL DE COMPRAS PÚBLICAS SOSTENIBLES.</t>
  </si>
  <si>
    <t>ANÁLIZAR EL MERCADO, Y ENCADENAMIENTO CON EL MERCADO PÚBLICO DE PROVEEDORES/MIPYMES QUE INVOLUCREN CRITERIOS SOSTENIBLES EN SUS PRODUCTOS A NIVEL NACIONAL (COMPRAS@TERRITORIO)</t>
  </si>
  <si>
    <t>LLEVAR A CABO LA INDUCCIÓN DEL PROGRAMA AL 100% DE LOS NUEVOS COLABORADORES QUE INGRESAN A LA INSTITUCIÓN</t>
  </si>
  <si>
    <t>REALIZAR ACTIVIDADES DE SENSIBILIZACIÓN DE DIFERENTES TIPOS EN LA INSTITUCIÓN.</t>
  </si>
  <si>
    <t>REGISTRAR LA CORRESPONDENCIA RECIBIDA Y GENERADA EN LA DIRECCIÓN GENERAL.</t>
  </si>
  <si>
    <t>GESTIONAR LA ASIGNACIÓN DE RESPONSABILIDAD INSTITUCIONAL PARA RESPONDER A LAS CORRESPONDENCIAS</t>
  </si>
  <si>
    <t>REVISAR LAS COMUNICACIONES ELABORADAS POR LAS ÁREAS PARA LA AUTORIZACIÓN DE REMISIÓN DE LA DIRECCIÓN GENERAL</t>
  </si>
  <si>
    <t>GESTIONAR LA ENTREGA DE LAS CORRESPONDENCIAS APROBADAS POR LA DIRECCIÓN GENERAL.</t>
  </si>
  <si>
    <t>DIGITALIZAR Y GESTIONAR EN EL TRANSDOC / SIGOB LAS COMUNICACIONES INSTITUCIONALES</t>
  </si>
  <si>
    <t>REVISAR LOS INFORMES ELABORADOS POR LAS ÁREAS PARA LA AUTORIZACIÓN DE REMISIÓN DE LA DIRECCIÓN GENERAL.</t>
  </si>
  <si>
    <t>GESTIONAR LA ENTREGA OPORTUNA DE LAS SOLICITUDES REALIZADAS A LA DGCP.</t>
  </si>
  <si>
    <t>PREPARAR PRESENTACIONES, INFORMES, DISCURSOS Y DOCUMENTOS DE APOYO PARA LA MAE.</t>
  </si>
  <si>
    <t>NÚMERO DE REUNIONES COORDINADAS.</t>
  </si>
  <si>
    <t>GESTIONAR LA LOGÍSTICA DE LOS EVENTOS DE LA DIRECCIÓN GENERAL (INVITACIONES, CONVOCATORIA, AGENDA, ALIMENTOS Y BEBIDAS, EQUIPOS)</t>
  </si>
  <si>
    <t>MANTENIMIENTO DE LA INFRAESTRUCTURA FÍSICA.</t>
  </si>
  <si>
    <t>PORCENTAJE DE EJECUCIÓN DEL PLAN DE MANTENIMIENTO DE LA INFRAESTRUCTURA FÍSICA</t>
  </si>
  <si>
    <t>GARANTIZAR EL BUEN FUNCIONAMIENTO DE LA ESTRUCTURA FÍSICA INSTITUCIONAL</t>
  </si>
  <si>
    <t>GARANTIZAR EL BUEN FUNCIONAMIENTO DEL TRANSPORTE INSTITUCIONAL</t>
  </si>
  <si>
    <t>GESTIONAR LAS ACTIVIDADES DE CONSERJERÍA.</t>
  </si>
  <si>
    <t xml:space="preserve">ELABORACIÓN E IMPLEMENTACIÓN DE MANUALES DE POLÍTICAS Y PROCEDIMIENTOS POR ÁREAS. </t>
  </si>
  <si>
    <t>ANALIZAR, REVISAR, ACTUALIZAR Y/O ELABORAR DOCUMENTACIÓN, PROCESOS Y POLÍTICAS DE LAS ÁREAS.</t>
  </si>
  <si>
    <t>DISEÑAR FORMULARIOS Y HERRAMIENTAS.</t>
  </si>
  <si>
    <t>APROBAR LOS PROCESOS Y POLÍTICAS DE LAS ÁREAS</t>
  </si>
  <si>
    <t>CUMPLIMIENTO CON LOS COMPROMISOS DEL ESTADO RELATIVOS AL LIBRE ACCESO A LA INFORMACIÓN PÚBLICA.</t>
  </si>
  <si>
    <t>TIEMPO PROMEDIO DE RESPUESTA EN LA OAI.</t>
  </si>
  <si>
    <t>GESTIONAR LAS SOLICITUDES DE INFORMACIÓN RECIBIDAS EN LA OAI.</t>
  </si>
  <si>
    <t>ADECUAR EL ENLACE DE TRANSPARENCIA DE ACUERDO A LA RESOLUCIÓN 1-13 DE DIGEIG.</t>
  </si>
  <si>
    <t>PORCENTAJE DE CUMPLIMIENTO DE LA DEMANDA DE SOLICITUDES DE INFORMACIÓN.</t>
  </si>
  <si>
    <t>GESTIONAR Y DAR SEGUIMIENTO AL SISTEMA 311 SOBRE RECLAMOS Y QUEJAS CIUDADANAS.</t>
  </si>
  <si>
    <t>HACER EL SEGUIMIENTO Y EVALUAR EL CUMPLIMIENTO DE LOS COMPROMISOS CONTRAÍDOS EN TRATADOS Y CONVENIOS NACIONALES E INTERNACIONALES SUSCRITOS POR EL ESTADO DOMINICANO EN MATERIA DE COMPRAS Y CONTRATACIONES PÚBLICAS.</t>
  </si>
  <si>
    <t>COORDINAR CON ENTES PÚBLICOS Y PRIVADOS, INTERNACIONALES Y NACIONALES LA ARTICULACIÓN DE INICIATIVAS INSTITUCIONALES CONJUNTAS PARA PROMOVER LAS POLÍTICAS DE COMPRAS Y CONTRATACIONES PÚBLICAS.</t>
  </si>
  <si>
    <t>COORDINAR LAS RELACIONES INTERNACIONALES INSTITUCIONALES PARA PROMOVER BUENAS PRÁCTICAS EN MATERIA DE COMPRAS Y CONTRATACIONES PÚBLICAS.</t>
  </si>
  <si>
    <t>ACTUALIZACIÓN DE LOS SISTEMAS DE TECNOLOGÍA DE LA INFORMACIÓN Y LA COMUNICACIÓN.</t>
  </si>
  <si>
    <t>PORCENTAJES DE SOLICITUDES DE SERVICIOS TIC ATENDIDAS.</t>
  </si>
  <si>
    <t>GESTIONAR LOS SERVICIOS DE TIC</t>
  </si>
  <si>
    <t>RE-DISEÑAR Y ALINEAR LOS SERVICIOS INFORMÁTICOS A LAS POLÍTICAS</t>
  </si>
  <si>
    <t>IMPLEMENTAR PROCESO DE MEJORA CONTINUA EN LA PRESTACIÓN DE LOS SERVICIOS INFORMÁTICOS</t>
  </si>
  <si>
    <t>GESTIONAR Y CONTROLAR EL INVENTARIO DE EQUIPOS DE TI.</t>
  </si>
  <si>
    <t>COLABORAR EN LA PLANIFICACIÓN Y ADQUISICIÓN DE EQUIPOS Y SOFTWARE INFORMÁTICOS.</t>
  </si>
  <si>
    <t>ELABORAR Y DAR SEGUIMIENTO AL PLAN OPERATIVO DEL TIC.</t>
  </si>
  <si>
    <t>GESTIONAR LABORES RELACIONADAS AL ÍNDICE TICGE DE LA OPTIC.</t>
  </si>
  <si>
    <t>ASEGURAR EL CUMPLIMIENTO DE LOS CONTROLES Y PROCEDIMIENTOS QUE REGULAN LAS ACTIVIDADES Y UTILIZACIÓN DE LOS RECURSOS INFORMÁTICOS DE ACUERDO CON LAS POLÍTICAS INSTITUCIONALES.</t>
  </si>
  <si>
    <t>ADECUAR PÁGINA WEB PARA CERTIFICACIÓN DE LA NORMA A2</t>
  </si>
  <si>
    <t>ADECUAR PÁGINA WEB PARA CERTIFICACIÓN DE LA NORMA B2</t>
  </si>
  <si>
    <t>PUBLICAR EN LA PÁGINA WEB INFORMACIONES RELACIONADA A LA ACTIVIDAD DE LA INSTITUCIÓN.</t>
  </si>
  <si>
    <t>MANTENER LA PÁGINA ACTUALIZADA EN CUANTO FUNCIONALIDAD Y DISEÑO.</t>
  </si>
  <si>
    <t>PORCENTAJE DE SISTEMAS INFORMÁTICOS ACTUALIZADOS.</t>
  </si>
  <si>
    <t>OPTIMIZAR LA INFRAESTRUCTURA DGCP.</t>
  </si>
  <si>
    <t>OPTIMIZAR INFRAESTRUCTURA PORTAL TRANSACCIONAL</t>
  </si>
  <si>
    <t>MIGRAR SISTEMAS OPERATIVOS PORTAL TRANSACCIONAL</t>
  </si>
  <si>
    <t>AMPLIAR CAPACIDAD DEL AMBIENTE PRE-PRODUCIÓN 1</t>
  </si>
  <si>
    <t>INSTALAR AMBIENTE PRE-PRODUCCIÓN 2</t>
  </si>
  <si>
    <t>OPTIMIZAR HERRAMIENTAS DE MONITOREO PORTAL TRANSACCIONAL</t>
  </si>
  <si>
    <t>DESARROLLAR E IMPLEMENTAR SISTEMA DE MONITOREO ACTIVO.</t>
  </si>
  <si>
    <t>DESARROLLAR TABLERO DE INDICADORES DE SISCOMPRAS</t>
  </si>
  <si>
    <t>IMPLEMENTAR ADECUACIONES SISTEMA DE PLANIFICACIÓN DE SISPLEG, FASE II</t>
  </si>
  <si>
    <t>DESARROLLAR EL SISTEMA DE ADMINISTRACIÓN DE SEGURIDAD DE LA INFORMACIÓN (SASI)</t>
  </si>
  <si>
    <t>ELABORAR E IMPLEMENTAR POLÍTICAS Y PROCEDIMIENTOS PARA LA ADMINISTRACIÓN DE LA INFORMACIÓN</t>
  </si>
  <si>
    <t>ELABORAR E IMPLEMENTAR POLÍTICAS Y PROCEDIMIENTOS PARA EL TRATAMIENTO SEGURO DE LA INFORMACIÓN</t>
  </si>
  <si>
    <t>ELABORAR E IMPLEMENTAR POLÍTICAS PARA LA ADMINISTRACIÓN DE CONTROLES DE ACCESO</t>
  </si>
  <si>
    <t>ELABORAR, REVISAR E IMPLEMENTAR POLÍTICAS PARA EL CONTROL DE OPERACIONES</t>
  </si>
  <si>
    <t>MONITOREAR, ANALIZAR Y DAR RESPUESTA A INCIDENTES DE SEGURIDAD.</t>
  </si>
  <si>
    <t>APOYAR CONSULTORÍA DE SEGURIDAD PARA NORMA A7</t>
  </si>
  <si>
    <t>ELABORACIÓN E IMPLEMENTACIÓN DE UNA METODOLOGÍA DE CALIDAD Y MEJORA CONTINUA.</t>
  </si>
  <si>
    <t>PORCENTAJE DE AVANCE EN LA IMPLEMENTACIÓN DE LA METODOLOGÍA DE CALIDAD Y MEJORA CONTINUA.</t>
  </si>
  <si>
    <t>ACTUALIZAR LAS INFORMACIONES SOBRE LA MISIÓN, VISIÓN Y VALORES Y DEL PEI Y DEL POA: PONER NUEVOS LETREROS EN LA INSTITUCIÓN.</t>
  </si>
  <si>
    <t>ACTUALIZAR LAS INFORMACIONES SOBRE LA MISIÓN, VISIÓN Y VALORES Y DEL PEI Y DEL POA: COLGAR LA INFORMACIÓN EN EL PORTAL INSTITUCIONAL DE LA DGCP.</t>
  </si>
  <si>
    <t>PREPARAR LA POSTULACIÓN AL PREMIO NACIONAL DE LA CALIDAD 2020 O AUTO-EVALUACIÓN CAF 2019.</t>
  </si>
  <si>
    <t>PREPARAR LA POSTULACIÓN RD-INCLUYE, 2019 Y COLABORACIÓN EN OTRAS POSTULACIONES.</t>
  </si>
  <si>
    <t>PREPARAR LAS POSTULACIONES NACIONALES E INTERNACIONALES EN BUENAS PRÁCTICAS DEL SNCCP.</t>
  </si>
  <si>
    <t>GESTIONAR EL BUZÓN DE QUEJAS Y SUGERENCIAS Y AL PLAN DE MEJORA.</t>
  </si>
  <si>
    <t>DAR SEGUIMIENTO A LA CARTA COMPROMISO AL CIUDADANO.</t>
  </si>
  <si>
    <t>INDICADOR NORMAS BÁSICAS DE CONTROL INTERNO (NOBACI)</t>
  </si>
  <si>
    <t>DAR SEGUIMIENTO A INDICADORES NOBACI</t>
  </si>
  <si>
    <t>FORMULACIÓN, SEGUIMIENTO Y EVALUACIÓN DE LOS PLANES Y PROYECTOS INSTITUCIONALES.</t>
  </si>
  <si>
    <t>PORCENTAJE PROMEDIO DE CUMPLIMIENTO DE LOS PROCESOS DE ELABORACIÓN, IMPLEMENTACIÓN Y EVALUACIÓN DEL POA.</t>
  </si>
  <si>
    <t>ELABORAR Y DAR SEGUIMIENTO EL PLAN OPERATIVO ANUAL 2019.</t>
  </si>
  <si>
    <t>IMPLEMENTAR OPERATIVAMENTE LA HERRAMIENTA SISPLEG PARA EL MONITOREO Y SEGUIMIENTO DEL POA</t>
  </si>
  <si>
    <t>ELABORAR Y DAR SEGUIMIENTO AL PRESUPUESTO FÍSICO 2019.</t>
  </si>
  <si>
    <t>ELABORAR, EJECUTAR Y DAR SEGUIMIENTO AL PACC DE LA DGCP.</t>
  </si>
  <si>
    <t>DAR SEGUIMIENTO AL PEI A TRAVÉS DEL SISTEMA DE MONITOREO Y SEGUIMIENTO AUTOMATIZADO EMARTSUITE DEL MINISTERIO DE HACIENDA.</t>
  </si>
  <si>
    <t>ELABORAR LA MEMORIA ANUAL INSTITUCIONAL.</t>
  </si>
  <si>
    <t>DAR SEGUIMIENTO AL CUMPLIMIENTO DE LOS MONITOREOS DEL SISTEMA DE LA GESTIÓN INSTITUCIONAL: SISMAP - NOBACI - OPTIC - RUTA PRESIDENCIAL - GOBIERNO ABIERTO - ODS</t>
  </si>
  <si>
    <t>COORDINAR EL SEGUIMIENTO DE LOS COMITÉS INSTITUCIONALES.</t>
  </si>
  <si>
    <t>COORDINAR LA EJECUCIÓN DE LOS FONDOS DE COOPERACIÓN INTERNACIONAL.</t>
  </si>
  <si>
    <t>COORDINAR LA EJECUCIÓN DE LOS FONDOS DE COOPERACIÓN INTERNACIONAL QUE REQUIEREN CONTRAPARTIDAS GUBERNAMENTALES.</t>
  </si>
  <si>
    <t>ELABORAR EL PLAN OPERATIVO ANUAL (POA) 2020</t>
  </si>
  <si>
    <t>APROBAR POA 2020</t>
  </si>
  <si>
    <t>ELABORAR INFORMES DE SEGUIMIENTO DEL PLAN NACIONAL PLURIANUAL DEL SECTOR PÚBLICO (PNPSP)</t>
  </si>
  <si>
    <t>APROBAR INFORMES DE SEGUIMIENTO AL PLAN NACIONAL PLURIANUAL DEL SECTOR PÚBLICO</t>
  </si>
  <si>
    <t>ELABORAR LA MEMORIA ANUAL INSTITUCIONAL 2018</t>
  </si>
  <si>
    <t>APROBAR LA MEMORIA ANUAL INSTITUCIONAL 2019</t>
  </si>
  <si>
    <t>APROBAR EL PACC INSTITUCIONAL</t>
  </si>
  <si>
    <t>PORCENTAJE DE IMPLEMENTACIÓN DEL PLAN DE ACCIÓN PARA LA IGUALDAD DE GÉNERO (PAG) 2019-2020</t>
  </si>
  <si>
    <t>CONFORMAR EL COMITÉ PARA LA IGUALDAD DE GÉNERO</t>
  </si>
  <si>
    <t>DEFINIR LAS FUNCIONES DEL COMITÉ PARA LA IGUALDAD DE GÉNERO.</t>
  </si>
  <si>
    <t>IDENTIFICAR LOS PUNTOS FOCALES EN LAS DISTINTAS ÁREAS SUSTANTIVAS DE LA INSTITUCIÓN</t>
  </si>
  <si>
    <t>DEFINIR LOS CANALES DE COMUNICACIÓN E INTERACCIÓN CON EL PERSONAL HACIA LO EXTERNO</t>
  </si>
  <si>
    <t>DISEÑAR UNA POLÍTICA DE IGUALDAD DE GÉNERO INSTITUCIONAL</t>
  </si>
  <si>
    <t>FORMULAR EL PRESUPUESTO INSTITUCIONAL.</t>
  </si>
  <si>
    <t>DAR SEGUIMIENTO A LA EJECUCIÓN DEL PRESUPUESTO INSTITUCIONAL.</t>
  </si>
  <si>
    <t>REALIZAR TRÁMITES ADMINISTRATIVOS INSTITUCIONALES RELACIONADOS A LA EJECUCIÓN PRESUPUESTARIA.</t>
  </si>
  <si>
    <t>APOYAR LA COORDINACIÓN DE LA FORMULACIÓN DEL PRESUPUESTO INSTITUCIONAL 2019.</t>
  </si>
  <si>
    <t>PORCENTAJE OBTENIDO EN EL INDICADOR SOBRE EL USO DEL SISTEMA NACIONAL DE CONTRATACIONES PÚBLICAS DEL SISMAP.</t>
  </si>
  <si>
    <t>USAR EL SISTEMA NACIONAL DE CONTRATACIONES PUBLICAS SEGUN LAS REGULACIONES ESTABLECIDAS.</t>
  </si>
  <si>
    <t>PLANIFICAR LAS COMPRAS DE LA INSTITUCIÓN</t>
  </si>
  <si>
    <t>PUBLICAR PROCESOS DE COMPRAS Y CONTRATACIONES DE LA DGCP.</t>
  </si>
  <si>
    <t>GESTIONAR PROCESOS DE COMPRAS Y CONTRATACIONES DE LA DGCP.</t>
  </si>
  <si>
    <t>ADMINISTRAR CONTRATOS DE LA INSTITUCIÓN.</t>
  </si>
  <si>
    <t>CUMPLIR CON LAS REGULACIONES ESTABLECIDAS SOBRE LA GESTIÓN DEL PRESUPUESTO INSTITUCIONAL.</t>
  </si>
  <si>
    <t>IMPLEMENTACIÓN Y EJECUCIÓN DEL PLAN DE COMUNICACIÓN DEL ÓRGANO RECTOR Y DEL SNCCP CON OBJETIVOS NACIONALES E INTERNACIONALES</t>
  </si>
  <si>
    <t>ELABORAR E IMPLEMENTAR EL PLAN DE COMUNICACIÓN EXTERNO DEL SNCCP</t>
  </si>
  <si>
    <t>PORCENTAJE DE ASISTENCIAS TÉCNICAS EJECUTADAS SOBRE ERRORES HUMANOS EN LAS UC.</t>
  </si>
  <si>
    <t>PORCENTAJE DE SOLICITUDES DE RPE APROBADAS.</t>
  </si>
  <si>
    <t>PORCENTAJE DE NUEVOS PROVEEDORES ADJUDICADOS.</t>
  </si>
  <si>
    <t>NÚMERO DE MEMBRESÍAS EN EL PORTAL TRANSACCIONAL POR ACTORES DEL SNCCP.</t>
  </si>
  <si>
    <t>TIEMPO PROMEDIO DE RESPUESTA EN EL REGISTRO DE PROVEEDORES VÍA EL PORTAL TRANSACCIONAL (EN DÍAS)</t>
  </si>
  <si>
    <t>TIEMPO PROMEDIO DE RESPUESTA EN EL REGISTRO DE PROVEEDORES PRESENCIAL.</t>
  </si>
  <si>
    <t>TIEMPO PROMEDIO DE RESPUESTA EN LA ACTUALIZACIÓN DE PROVEEDORES VÍA EL PORTAL TRANSACCIONAL.</t>
  </si>
  <si>
    <t>TIEMPO PROMEDIO DE RESPUESTA EN LA ACTUALIZACIÓN DE PROVEEDORES PRESENCIAL.</t>
  </si>
  <si>
    <t>NUMERO DE SOLICITUDES DE CREACIÓN DE REGISTROS DE PROVEEDORES.</t>
  </si>
  <si>
    <t>DIRECCIÓN DE FOMENTO Y DESARROLLO DEL MERCADO PÚBLICO.</t>
  </si>
  <si>
    <t>DEPARTAMENTO DE ASISTENCIA AL USUARIO.</t>
  </si>
  <si>
    <t>DEPARTAMENTO DE TECNOLOGÍA DE LA INFORMACIÓN Y LA COMUNICACIÓN.</t>
  </si>
  <si>
    <t>DEPARTAMENTO DE IMPLEMENTACIÓN.</t>
  </si>
  <si>
    <t>DEPARTAMENTO DE PLANIFICACIÓN Y DESARROLLO.</t>
  </si>
  <si>
    <t>OFICINA DE ACCESO A LA INFORMACIÓN.</t>
  </si>
  <si>
    <t>DEPARTAMENTO JURÍDICO.</t>
  </si>
  <si>
    <t>GESTIÓN Y COORDINACIÓN DEL DESPACHO</t>
  </si>
  <si>
    <t>CONVOCAR LAS REUNIONES REALIZADAS POR LA DIRECCIÓN GENERAL.</t>
  </si>
  <si>
    <t>NÚMERO DE COMUNICACIONES GESTIONADAS POR EL DESPACHO.</t>
  </si>
  <si>
    <t>TIEMPO PROMEDIO DE DURACIÓN DE LAS COMUNICACIONES GESTIONADAS EN EL DESPACHO (EN DÍAS).</t>
  </si>
  <si>
    <t>NÚMERO DE COMUNICACIONES ELABORADAS EN EL DESPACHO.</t>
  </si>
  <si>
    <t>TIEMPO PROMEDIO DE DURACIÓN DE LAS COMUNICACIONES ELABORADAS EN EL DESPACHO (EN DÍAS).</t>
  </si>
  <si>
    <t>ELABORAR BORRADORES DE COMUNICACIONES.</t>
  </si>
  <si>
    <t>GESTIONAR LA APROBACIÓN DE LA DIRECCIÓN GENERAL</t>
  </si>
  <si>
    <t>PORCENTAJE DE ELABORACIÓN DEL CÓDIGO DE ÉTICA DEL SNCCP.</t>
  </si>
  <si>
    <t>PORCENTAJE SATISFACCIÓN DEL CLIENTE BASADO EN LA PONDERACIÓN DE LOS USUARIOS SOBRE LAS COMPETENCIAS DE LA ATENCIÓN EN EL BUZÓN DE SUGERENCIAS.</t>
  </si>
  <si>
    <t>PORCENTAJE DEL NIVEL DE EFICIENCIA DE LOS CENTROS DE ATENCIÓN PRESENCIAL</t>
  </si>
  <si>
    <t>DIVISIÓN DE SERVICIOS GENERALES</t>
  </si>
  <si>
    <t>DIRECCIÓN DE SERVICIOS AL USUARIO DEL SNCCP</t>
  </si>
  <si>
    <t>DIRECCIÓN DE POLÍTICAS, NORMAS Y PROCEDIMIENTOS.</t>
  </si>
  <si>
    <t>DIRECCIÓN DE INVESTIGACIONES Y RECLAMOS DEL SNCCP</t>
  </si>
  <si>
    <t>DEPARTAMENTO DE MONITOREO Y ANÁLISIS DE DATOS DEL SNCCP.</t>
  </si>
  <si>
    <t>DEPARTAMENTO DE GESTIÓN DE PROVEEDORES</t>
  </si>
  <si>
    <t xml:space="preserve">PORCENTAJE DE ASISTENCIAS LEGALES INTERNAS ATENDIDAS. </t>
  </si>
  <si>
    <t>PORCENTAJE DE SEGUIMIENTO Y/O ASISTENCIA A REUNIONES Y COMPROMISOS DE RELACIONES INTERINSTITUCIONALES.</t>
  </si>
  <si>
    <t>ASISTENCIA JURÍDICA INSTITUCIONAL</t>
  </si>
  <si>
    <t>DEPARTAMENTO DE COMUNICACIONES.</t>
  </si>
  <si>
    <t>DEPARTAMENTO ADMINISTRATIVO Y FINANCIERO.</t>
  </si>
  <si>
    <t>DIVISIÓN COMPRAS Y CONTRATACIONES.</t>
  </si>
  <si>
    <t>DIRECCIÓN GENERAL.</t>
  </si>
  <si>
    <t>PORCENTAJE DE ELABORACIÓN DEL PLAN DE COMUNICACIÓN EXTERNA DEL SNCCP.</t>
  </si>
  <si>
    <t>ACTUALIZAR EL MANUAL DE ORGANIZACIÓN Y FUNCIONES</t>
  </si>
  <si>
    <t>ACTUALIZAR EL MANUAL DE POLÍTICAS Y PROCEDIMIENTOS</t>
  </si>
  <si>
    <t xml:space="preserve">ACTUALIZAR EL MANUAL DE DESCRIPCIÓN DE CARGOS </t>
  </si>
  <si>
    <t>ACTUALIZAR LA ESCALA SALARIAL</t>
  </si>
  <si>
    <t>REGULARIZAR LOS CARGOS Y FUNCIONES DEL PERSONAL</t>
  </si>
  <si>
    <t>DEPARTAMENTO DE RECURSOS HUMANOS.</t>
  </si>
  <si>
    <t xml:space="preserve">COORDINAR CON EL ACOMPAÑAMIENTO DEL MAP LA VALORACIÓN DE LOS PUESTOS DESCRITOS EN EL MANUAL DE CARGOS. </t>
  </si>
  <si>
    <t xml:space="preserve">REALIZAR LOS PAGO DE BENEFICIOS LABORALES Y SUBSIDIOS QUE OTORGA LA INSTITUCIÓN. </t>
  </si>
  <si>
    <t>DISEÑAR PROPUESTAS SOBRE PLANES DE INCENTIVOS.</t>
  </si>
  <si>
    <t>DISEÑAR EL TABULADOR SALARIAL.</t>
  </si>
  <si>
    <t>CÓDIGO</t>
  </si>
  <si>
    <t>PRODUCTO</t>
  </si>
  <si>
    <t>DEPARTAMENTO RESPONSABLE</t>
  </si>
  <si>
    <t>INDICADOR</t>
  </si>
  <si>
    <t>1.1.1.1</t>
  </si>
  <si>
    <t>1.1.2.1</t>
  </si>
  <si>
    <t>1.1.2.2.</t>
  </si>
  <si>
    <t>1.1.2.3.</t>
  </si>
  <si>
    <t>1.1.2.4.</t>
  </si>
  <si>
    <t>1.1.2.5</t>
  </si>
  <si>
    <t>1.1.2.6.</t>
  </si>
  <si>
    <t>REGISTRO DE BENEFICIARIOS DEL ESTADO.</t>
  </si>
  <si>
    <t>REGISTRO DE PROVEEDORES DEL ESTADO (RPE).</t>
  </si>
  <si>
    <t>1.1.3.1.</t>
  </si>
  <si>
    <t>1.1.3.2.</t>
  </si>
  <si>
    <t>1.1.3.3.</t>
  </si>
  <si>
    <t>1.1.3.4.</t>
  </si>
  <si>
    <t>1.1.3.5.</t>
  </si>
  <si>
    <t>1.1.3.6.</t>
  </si>
  <si>
    <t>2.1.1.1.</t>
  </si>
  <si>
    <t>2.1.2.2.</t>
  </si>
  <si>
    <t>2.1.3.1</t>
  </si>
  <si>
    <t>NÚMERO DE SOLICITUDES DE ACTUALIZACIÓN DE REGISTROS DE PROVEEDORES.</t>
  </si>
  <si>
    <t>3.1.1.14</t>
  </si>
  <si>
    <t>3.1.1.4</t>
  </si>
  <si>
    <t>3.1.1.12</t>
  </si>
  <si>
    <t>3.1.1.1.</t>
  </si>
  <si>
    <t>3.1.1.13</t>
  </si>
  <si>
    <t>3.1.1.6.</t>
  </si>
  <si>
    <t>3.1.1.7.</t>
  </si>
  <si>
    <t>3.1.1.8.</t>
  </si>
  <si>
    <t>REVISIÓN DEL SISTEMA DE COMPENSACIÓN Y BENEFICIOS.</t>
  </si>
  <si>
    <t>3.1.1.5</t>
  </si>
  <si>
    <t>3.1.1.2</t>
  </si>
  <si>
    <t>IMPLEMENTACIÓN DE LA NUEVA ESTRUCTURA ORGANIZACIONAL</t>
  </si>
  <si>
    <t>PORCENTAJE DE IMPLEMENTACIÓN DE LA NUEVA ESTRUCTURA APROBADA.</t>
  </si>
  <si>
    <t>3.1.2.1</t>
  </si>
  <si>
    <t>PROGRAMA DE RECICLAJE 3R.</t>
  </si>
  <si>
    <t>PORCENTAJE DE GESTIÓN OPORTUNA DE NÓMINAS</t>
  </si>
  <si>
    <t>DAR CUMPLIMIENTO AL PLAN DE TRABAJO PARA LA ACTUALIZACIÓN DEL SUBSISTEMA DE SALUD Y SEGURIDAD EN EL TRABAJO.</t>
  </si>
  <si>
    <t>GESTIÓN DEL RECLUTAMIENTO Y SELECCIÓN DEL PERSONAL AL CONTRATAR EN LA DGCP</t>
  </si>
  <si>
    <t>LLEVAR A CABO LOS PROCESOS DE NOMBRAMIENTOS DE NUEVOS EMPLEADOS</t>
  </si>
  <si>
    <t>SEGUIMIENTO A ACUERDOS INSTITUCIONALES</t>
  </si>
  <si>
    <t>GESTIONAR EL CLIMA ORGANIZACIONAL</t>
  </si>
  <si>
    <t>EVIDENCIAR CUMPLIMIENTO DE ACCIONES REALIZADAS EN MATERIA DE RECURSOS HUMANOS (EXHIBIR CRECIMIENTO EN EL SISMAP Y SISTAP)</t>
  </si>
  <si>
    <t>GESTIÓN DE CONTRATOS DE EMPLEADOS.</t>
  </si>
  <si>
    <t>GESTIONAR EL SUBSISTEMA DE RELACIONES LABORALES DE RECURSOS HUMANOS</t>
  </si>
  <si>
    <t>OTORGAR EL BENEFICIO DEL SUBSIDIO ESCOLAR A HIJOS DE EMPLEADOS</t>
  </si>
  <si>
    <t>GESTIONAR LAS PENSIONES DE LOS EMPLEADOS DE LA DGCP</t>
  </si>
  <si>
    <t>GESTIONAR TODOS LOS PAGOS A LOS EMPLEADOS DE LA DGCP</t>
  </si>
  <si>
    <t>ACTUALIZACIÓN DE NOVEDADES EN LOS DIFERENTES SISTEMAS QUE USA RECURSOS HUMANOS EN SU GESTIÓN.</t>
  </si>
  <si>
    <t>APOYO A LOS DIVERSOS COMITÉS QUE OPERAN EN LA INSTITUCIÓN</t>
  </si>
  <si>
    <t>3.1.1.11</t>
  </si>
  <si>
    <t>3.1.1.9</t>
  </si>
  <si>
    <t>EVALUACIÓN DE DESEMPEÑO BASADA EN ACUERDOS DE DESEMPEÑO.</t>
  </si>
  <si>
    <t>REALIZAR MATRIZ DE FORMACIÓN A PARTIR DE LA EVALUACIÓN DE DESEMPEÑO.</t>
  </si>
  <si>
    <t>INICIAR EL PROCESO DE LEVANTAR INCIDENTES CRÍTICOS.</t>
  </si>
  <si>
    <t>SOCIALIZAR EL SISTEMA DE EVALUACIÓN DEL DESEMPEÑO CON LAS ÁREAS.</t>
  </si>
  <si>
    <t>GESTIONAR LA ELABORACIÓN DE LOS ACUERDOS DE DESEMPEÑO CON LOS SUPERVISORES Y COLABORADORES.</t>
  </si>
  <si>
    <t>CARGAR ACUERDOS DE DESEMPEÑO EN EL SISPLEG.</t>
  </si>
  <si>
    <t>MANTENER ACTUALIZADAS LAS EVALUACIONES DE DESEMPEÑO EN LA PLATAFORMA DEL SISPLEG.</t>
  </si>
  <si>
    <t>PORCENTAJE DE PROCESOS GESTIONADOS DEL PORTAL TRANSACCIONAL.</t>
  </si>
  <si>
    <t>PORCENTAJE DE CONTRATOS  ACTUALIZADOS EN EL PORTAL TRANSACCIONAL.</t>
  </si>
  <si>
    <t>PORCENTAJE DE CONTRATOS  ADJUDICADOS A MIPYME.</t>
  </si>
  <si>
    <t>NUMERO DE PROCESOS DE COMPRAS PUBLICADOS EN EL PORTAL TRANSACCIONAL.</t>
  </si>
  <si>
    <t>PORCENTAJE DE PLANES DE ENTREGA DE LOS PROCESOS DE COMPRAS CARGADOS.</t>
  </si>
  <si>
    <t>UNIDADES DE COMPRAS REGISTRANDO EN SIGEF.</t>
  </si>
  <si>
    <t>CANTIDAD DE UNIDADES DE COMPRAS QUE REALIZAN SUS PROCESOS DE COMPRAS EN EL PORTAL COMPRAS DOMINICANA.</t>
  </si>
  <si>
    <t>DAR SEGUIMIENTO A LOS PROCESOS DE COMPRAS IDENTIFICADOS CON ALGUNA DEBILIDAD SEGÚN LOS INDICADORES ESTABLECIDOS.</t>
  </si>
  <si>
    <t>VALIDACIÓN DE GESTIÓN  DE PROCESOS  POR LAS UNIDADES DE COMPRAS EN EL PORTAL TRANSACCIONAL.</t>
  </si>
  <si>
    <t>VALIDACIÓN DE ADMINISTRACIÓN DE CONTRATOS POR LAS UNIDADES DE COMPRAS EN EL PORTAL TRANSACCIONAL.</t>
  </si>
  <si>
    <t>VALIDACIÓN DE LA ADJUDICACIÓN A MIPYME POR LAS UNIDADES DE COMPRAS EN EL PORTAL TRANSACCIONAL.</t>
  </si>
  <si>
    <t>VALIDACIÓN DE LA ADJUDICACIÓN A MUJERES  POR LAS UNIDADES DE COMPRAS EN EL PORTAL TRANSACCIONAL.</t>
  </si>
  <si>
    <t>REALIZAR EL ANÁLISIS DEL MONITOREO ACTIVO POR UNIDADES DE COMPRAS, EN BASE A  INDICADORES DEFINIDOS DE LOS PROCESOS Y CONTRATOS.</t>
  </si>
  <si>
    <t>REALIZAR MONITOREO DE EVALUACIÓN DEL COMPORTAMIENTO DE LAS UNIDADES DE COMPRA SOBRE LOS PROCESOS DE COMPRA Y CONTRATOS FINALIZADOS.</t>
  </si>
  <si>
    <t>REALIZAR MONITOREO DE LAS LICITACIONES, PROCESOS DE URGENCIA Y SORTEO DE OBRAS, EN CURSO Y FINALIZADOS.</t>
  </si>
  <si>
    <t>VALIDACIÓN Y GESTIÓN  DE LOS RESULTADO DEL SISCOMPRAS</t>
  </si>
  <si>
    <t>VALIDACIÓN DE LA PUBLICACIÓN DE PROCESOS  POR LAS UNIDADES DE COMPRAS EN EL PORTAL TRANSACCIONAL.</t>
  </si>
  <si>
    <t>MONITOREO Y SEGUIMIENTO DE PROCESOS ESPECIALES.</t>
  </si>
  <si>
    <t>ANÁLISIS DE LAS INFORMACIONES PARA LA GESTIÓN DE LAS DENUNCIAS EN LAS REDES.</t>
  </si>
  <si>
    <t>ELABORACIÓN DE CERTIFICACIONES DE LOS PROCESOS DE COMPRAS.</t>
  </si>
  <si>
    <t>GESTIÓN Y MONITOREO DE PROCESOS DE COMPRAS EN LAS HERRAMIENTAS DEL SNCCP.</t>
  </si>
  <si>
    <t>1.1.2.7.</t>
  </si>
  <si>
    <t>PORCENTAJE DE DICTÁMENES EMITIDOS DE SOLICITUDES PENDIENTES POR RESPONDER DE AÑOS ANTERIORES.</t>
  </si>
  <si>
    <t>NÚMERO DE INFORMES DE MONITOREO DE LA CARTA COMPROMISO CON EL CIUDADANO.</t>
  </si>
  <si>
    <t>NÚMERO DE INFORMES SOBRE EL PLAN ESTRATÉGICO INSTITUCIONAL DE HACIENDA (eMarSuite).</t>
  </si>
  <si>
    <t>NÚMERO DE INFORMES SOBRE EL PLAN OPERATIVO ANUAL DE HACIENDA (eMarSuite).</t>
  </si>
  <si>
    <t>NÚMERO DE INFORMES SOBRE EL CUMPLIMIENTO INSTITUCIONAL EN EL SISMAP.</t>
  </si>
  <si>
    <t>NÚMERO DE INFORMES SOBRE EL PACC</t>
  </si>
  <si>
    <t>NÚMERO DE INFORMES SOBRE LAS NOBACI</t>
  </si>
  <si>
    <t>INFORME SOBRE ACTIVIDADES DE ACCESIBILIDAD.</t>
  </si>
  <si>
    <t>NÚMERO DE INFORMES DE SEGUIMIENTO AL PNPSP en la plataforma RUTA.</t>
  </si>
  <si>
    <t>PORCENTAJE DE PUNTUACIÓN OBTENIDA EN EL SUBINDICADOR DE EFICACIA PRESUPUESTARIA (IGPS01-SMMGP)</t>
  </si>
  <si>
    <t>PORCENTAJE DE PUNTUACIÓN OBTENIDA SOBRE LA CORRECTA PUBLICACIÓN DE LA INFORMACIÓN PRESUPUESTARIA (IGPS02-SMMGP)</t>
  </si>
  <si>
    <t>PUNTUACIÓN OBTENIDA EN EL SUB-INDICADOR SOBRE COMPRAS A MIPYME Y MUJERES DEL SNCCP (SISCOMPRAS)</t>
  </si>
  <si>
    <t>PUNTUACIÓN OBTENIDA EN EL SUB-INDICADOR SOBRE PUBLICACIÓN DE PROCESOS DEL SNCCP (SISCOMPRAS)</t>
  </si>
  <si>
    <t>PUNTUACIÓN OBTENIDA EN EL SUB-INDICADOR SOBRE PLANIFICACIÓN DE COMPRAS DEL SNCCP (SISCOMPRAS)</t>
  </si>
  <si>
    <t>PORCENTAJE DE KG DE MATERIAL PLÁSTICO RECICLADO.</t>
  </si>
  <si>
    <t>PORCENTAJE DE KG DE PAPEL RECICLADOS</t>
  </si>
  <si>
    <t>NÚMERO DE INFORMES SOBRE LOS INDICADORES CARGADOS EN EL SISTEMA DE METAS PRESIDENCIALES.</t>
  </si>
  <si>
    <t>PORCENTAJE DE CONTRATOS ELABORADOS SOBRE LOS SOLICITADOS</t>
  </si>
  <si>
    <t>NÚMERO DE INFORMES, ACTAS, RESOLUCIONES Y OTROS DOCUMENTOS REVISADOS.</t>
  </si>
  <si>
    <t>3.1.2.2</t>
  </si>
  <si>
    <t>DESARROLLAR UN PLAN DE CAPACITACIÓN PARA EL PERSONAL DE LA DGCP QUE INTEGRE LOS TEMAS DE LIDERAZGO, MANEJO DE CONFLICTOS Y SUPERVISIÓN EFECTIVA.</t>
  </si>
  <si>
    <t>APROBACIÓN DEL PLAN DE CAPACITACIÓN INSTITUCIONAL</t>
  </si>
  <si>
    <t>EJECUTAR PLAN DE CAPACITACIÓN.</t>
  </si>
  <si>
    <t>FORMULAR UN PROGRAMA DE RESPONSABILIDAD SOCIAL.</t>
  </si>
  <si>
    <t>EVALUAR LA EFECTIVIDAD DE LAS ACTIVIDADES FORMATIVAS.</t>
  </si>
  <si>
    <t>VALORACIÓN DEL INDICADOR 7.1 GESTIÓN ACUERDOS DE DESEMPEÑO (SISMAP).</t>
  </si>
  <si>
    <t>VALORACIÓN DEL INDICADOR 7.2 EVALUACIÓN DEL DESEMPEÑO POR RESULTADOS Y COMPETENCIAS (SISMAP).</t>
  </si>
  <si>
    <t>VALORACIÓN INDICADOR 6 SOBRE GESTIÓN DE LAS COMPENSACIONES Y BENEFICIOS DEL SISMAP.</t>
  </si>
  <si>
    <t>NÚMERO DE PROVEEDORES ADJUDICADOS EN LA REGIÓN METROPOLITANA.</t>
  </si>
  <si>
    <t>NÚMERO DE PROVEEDORES ADJUDICADOS EN LA REGIÓN NORTE.</t>
  </si>
  <si>
    <t>NÚMERO DE PROVEEDORES ADJUDICADOS EN LA REGIÓN ESTE.</t>
  </si>
  <si>
    <t>NÚMERO DE NUEVOS PROVEEDORES REGISTRADOS EN LA REGIÓN METROPOLITANA.</t>
  </si>
  <si>
    <t>NÚMERO DE NUEVOS PROVEEDORES REGISTRADOS EN LA REGIÓN NORTE.</t>
  </si>
  <si>
    <t>NÚMERO DE NUEVOS PROVEEDORES REGISTRADOS EN LA REGIÓN ESTE.</t>
  </si>
  <si>
    <t>MONTO CONTRATADO A PROVEEDORES EN LA REGIÓN METROPOLITANA.</t>
  </si>
  <si>
    <t>NÚMERO DE PROVEEDORES ADJUDICADOS EN LA REGIÓN SUR.</t>
  </si>
  <si>
    <t>NÚMERO DE NUEVOS PROVEEDORES REGISTRADOS EN LA REGIÓN SUR.</t>
  </si>
  <si>
    <t>MONTO CONTRATADO A PROVEEDORES EN LA REGIÓN NORTE.</t>
  </si>
  <si>
    <t>MONTO CONTRATADO A PROVEEDORES EN LA REGIÓN SUR.</t>
  </si>
  <si>
    <t>MONTO CONTRATADO A PROVEEDORES EN LA REGIÓN ESTE.</t>
  </si>
  <si>
    <t>MONTO CONTRATADO A MIPYME CERTIFICADAS EN LA REGIÓN METROPOLITANA.</t>
  </si>
  <si>
    <t>MONTO CONTRATADO A MIPYME CERTIFICADAS EN LA REGIÓN NORTE.</t>
  </si>
  <si>
    <t>MONTO CONTRATADO A MIPYME CERTIFICADAS EN LA REGIÓN ESTE.</t>
  </si>
  <si>
    <t>MONTO CONTRATADO A MIPYME CERTIFICADAS LA REGIÓN SUR.</t>
  </si>
  <si>
    <t>17,546,773,630 (24.2%)</t>
  </si>
  <si>
    <t>10,679,537,773 (28.1%)</t>
  </si>
  <si>
    <t>1,193,241,392 (1.6%)</t>
  </si>
  <si>
    <t>267,613,840 (0.37%)</t>
  </si>
  <si>
    <t>418,913,590 
(1.1%)</t>
  </si>
  <si>
    <t>34,276,345 
(0.05%)</t>
  </si>
  <si>
    <t>3,963,940 
(0.01%)</t>
  </si>
  <si>
    <t>131,373,670 
(0.35%)</t>
  </si>
  <si>
    <t>60410155625
(83.19%)</t>
  </si>
  <si>
    <t>996589054
(1.37%)</t>
  </si>
  <si>
    <t>139893655
(0.19%)</t>
  </si>
  <si>
    <t>8728970762 
(12.02%)</t>
  </si>
  <si>
    <t>34777770870 (91.51%)</t>
  </si>
  <si>
    <t>2651641858
(6.98%)</t>
  </si>
  <si>
    <t>47447630
(0.12%)</t>
  </si>
  <si>
    <t>486262063
(1.28%)</t>
  </si>
  <si>
    <t>4418 
(8%)</t>
  </si>
  <si>
    <t>4490 
(1.5%)</t>
  </si>
  <si>
    <t>1517 
(12%)</t>
  </si>
  <si>
    <t>1,670 
(10%)</t>
  </si>
  <si>
    <t>411 
(35%)</t>
  </si>
  <si>
    <t>450 
(10%)</t>
  </si>
  <si>
    <t>675 
(10%)</t>
  </si>
  <si>
    <t>614 
(12%)</t>
  </si>
  <si>
    <t>6523 
(15%)</t>
  </si>
  <si>
    <t>7000 
(10)</t>
  </si>
  <si>
    <t>1010
(19%)</t>
  </si>
  <si>
    <t>1500 
(10)</t>
  </si>
  <si>
    <t>153 
(16%)</t>
  </si>
  <si>
    <t>170 
(10%)</t>
  </si>
  <si>
    <t>392 
(15%)</t>
  </si>
  <si>
    <t>430 
(10%)</t>
  </si>
  <si>
    <t>NÚMERO DE PROVEEDORES REGISTRADOS QUE CORRESPONDEN A MIPYMES.</t>
  </si>
  <si>
    <t>NÚMERO DE PROVEEDORES REGISTRADOS QUE CORRESPONDEN A MUJERES Y MIPYME DE MUJERES.</t>
  </si>
  <si>
    <t>176
(2.5%)</t>
  </si>
  <si>
    <t>194
(3.1%)</t>
  </si>
  <si>
    <t>58
(0.93%)</t>
  </si>
  <si>
    <t>43
(0.62%)</t>
  </si>
  <si>
    <t>NÚMERO DE AYUNTAMIENTOS MUNICIPALES QUE ELABORAN SU PLAN ANUAL DE COMPRAS PACC.</t>
  </si>
  <si>
    <t>NÚMERO DE AYUNTAMIENTOS MUNICIPALES QUE PUBLICAN SU PLAN ANUAL DE COMPRAS EN EL PORTAL TRANSACCIONAL.</t>
  </si>
  <si>
    <t>PORCENTAJE DE SOLUCIONES DE SEGURIDAD ACTUALIZADAS Y/O IMPLEMENTADAS</t>
  </si>
  <si>
    <t>PORCENTAJE DE CUMPLIMIENTO CON EL INDICADOR 1.1 DEL SISMAP SOBRE AUTODIAGNÓSTICO CAF.</t>
  </si>
  <si>
    <t>PORCENTAJE DE CUMPLIMIENTO CON EL INDICADOR 1.2 DEL SISMAP SOBRE EL PLAN DE MEJORA DEL CAF.</t>
  </si>
  <si>
    <t>PORCENTAJE DE CUMPLIMIENTO CON EL INDICADOR 1.4 DEL SISMAP SOBRE LA CARTA COMPROMISO CON EL CIUDADANO.</t>
  </si>
  <si>
    <t>PUNTUACIÓN OBTENIDA EN EL SUBINDICADOR SOBRE ADMINISTRACIÓN DE CONTRATOS (SISCOMPRAS)</t>
  </si>
  <si>
    <t>PUNTUACIÓN OBTENIDA EN EL SUBINDICADOR SOBRE GESTIÓN DE PROCESOS (SISCOMPRAS)</t>
  </si>
  <si>
    <t>PORCENTAJE VALORACIÓN EN EL SUBINDICADOR 9.5 SOBRE ENCUESTA DE CLIMA DEL SISMAP.</t>
  </si>
  <si>
    <t>VALORACIÓN INDICADOR DE AVANCE EN TIC (ITICGE)</t>
  </si>
  <si>
    <t>VALORACIÓN INDICADOR DE AVANCE EN E-GOB (ITICGE)</t>
  </si>
  <si>
    <t>VALORACIÓN INDICADOR DE AVANCE EN O-GOB (ITICGE)</t>
  </si>
  <si>
    <t>VALORACIÓN INDICADOR DE AVANCE EN E-SERVICIOS (ITICGE)</t>
  </si>
  <si>
    <t>PORCENTAJE DE EJECUCIÓN PRESUPUESTARIA (EJECUTADO VS ENTREGADO)</t>
  </si>
  <si>
    <t>NÚMERO DE INFORMES DE PRESUPUESTO FÍSICO.</t>
  </si>
  <si>
    <t>NÚMERO DE INFORMES DE AUTOEVALUACIÓN CAF.</t>
  </si>
  <si>
    <t>NÚMERO DE INFORMES SOBRE EL PEFA.</t>
  </si>
  <si>
    <t>CALIFICACIÓN GLOBAL INDICADOR DE ADQUISICIONES ID24 DEL PEFA.</t>
  </si>
  <si>
    <t>B</t>
  </si>
  <si>
    <t>NÚMERO DE INFORME DE AUTOEVALUACIÓN OCDE-DAC (MAPS).</t>
  </si>
  <si>
    <t>NÚMERO DE MEMORIA INSTITUCIONAL ANUAL ELABORADA Y/O ACTUALIZADA.</t>
  </si>
  <si>
    <t>PORCENTAJE DE CONTRATOS  ADJUDICADOS A MUJERES Y MIPYME DE MUJERES.</t>
  </si>
  <si>
    <t>NÚMERO DE MANUALES, POLÍTICAS Y PROCEDIMIENTOS ELABORADOS Y/O ACTUALIZADOS.</t>
  </si>
  <si>
    <t>NÚMERO DE PRESUPUESTO FÍSICO ELABORADO.</t>
  </si>
  <si>
    <t>NÚMERO DE PRESUPUESTO FINANCIERO ELABORADO.</t>
  </si>
  <si>
    <t>NÚMERO DE PROPUESTAS DE NORMATIVAS INSTITUCIONALES ELABORADAS</t>
  </si>
  <si>
    <t>PORCENTAJE DE POLÍTICAS DEL SNCCP APROBADAS.</t>
  </si>
  <si>
    <t>NÚMERO DE INFORMES, DISCURSOS, Y DOCUMENTOS ELABORADOS POR LA DIRECCIÓN GENERAL.</t>
  </si>
  <si>
    <t>PORCENTAJE DE INFORMES, DISCURSOS, Y DOCUMENTOS APROBADOS.</t>
  </si>
  <si>
    <t>CONVOCAR LAS REUNIONES DE LOS ENCARGADOS PARA PRESENTAR AVANCES Y PRÓXIMAS ACTIVIDADES.</t>
  </si>
  <si>
    <t>NÚMERO DE INTERACCIONES EN PUBLICACIONES INSTITUCIONALES EN REDES SOCIALES.</t>
  </si>
  <si>
    <t>EJECUTAR LAS ACTIVIDADES DEL PLAN DE COMUNICACIONES EXTERNO</t>
  </si>
  <si>
    <t>PORCENTAJE DE ELABORACIÓN DEL PLAN DE COMUNICACIÓN INTERNA.</t>
  </si>
  <si>
    <t>ELABORAR EL PLAN DE COMUNICACIÓN INTERNA DEL SNCCP</t>
  </si>
  <si>
    <t>REGISTRAR LA INTERACCIÓN MENSUALES EN REDES SOCIALES (TWITTER, FACEBOOK, INSTAGRAM)</t>
  </si>
  <si>
    <t>PORCENTAJE DE AUMENTO DE SEGUIDORES EN REDES SOCIALES.</t>
  </si>
  <si>
    <t>REGISTRAR EL TOTAL DE SEGUIDORES N REDES SOCIALES (FACEBOOK, INSTAGRAM, TWITTER, YOUTUBE, LINKEDIN)</t>
  </si>
  <si>
    <t>NÚMERO DE REUNIONES DE INFORMACIÓN DEL EQUIPO DE ENCARGADOS.</t>
  </si>
  <si>
    <t>NÚMERO DE CELEBRACIONES/ACTIVIDADES ESPECIALES DEL PLAN DE COMUNICACIÓN EXTERNA.</t>
  </si>
  <si>
    <t>NUMERO DE TALLERES Y EVENTOS INTERNOS Y EXTERNOS.</t>
  </si>
  <si>
    <t>PORCENTAJE DE RESOLUCIONES APROBADAS SOBRE BORRADORES ENTREGADOS EN EL DESPACHO.</t>
  </si>
  <si>
    <t>DIRECCIÓN DE GESTIÓN DEL SNCCP.</t>
  </si>
  <si>
    <t>NÚMERO DE SOLICITUDES DE ACCESO DE USUARIOS AL PORTAL TRANSACCIONAL.</t>
  </si>
  <si>
    <t>PORCENTAJE DE INCIDENCIAS BLOQUEANTES, CRÍTICAS, MEDIAS Y BAJAS. ANALIZADAS EN MENOS DE OCHO HORAS.</t>
  </si>
  <si>
    <t>TIEMPO PROMEDIO DE RESOLUCIÓN DE INCIDENCIAS CRÍTICAS, EN DÍAS LABORABLES A PARTIR DE SU REGISTRO.</t>
  </si>
  <si>
    <t>TIEMPO PROMEDIO DE RESOLUCIÓN DE INCIDENCIAS BLOQUEANTES, EN DÍAS LABORABLES A PARTIR DE SU REGISTRO.</t>
  </si>
  <si>
    <t>TIEMPO PROMEDIO DE RESOLUCIÓN DE INCIDENCIAS MEDIAS Y BAJAS, EN DÍAS LABORABLES A PARTIR DE SU REGISTRO.</t>
  </si>
  <si>
    <t>PORCENTAJE DE DISPONIBILIDAD GENERAL DEL PORTAL TRANSACCIONAL.</t>
  </si>
  <si>
    <t>PROMEDIO DEL NÚMERO DE OFERTAS EN PROCESOS DE COMPRAS COMPETITIVOS (COMPARACIONES DE PRECIO, COMPRAS MENORES, LICITACIONES Y SORTEO DE OBRAS).</t>
  </si>
  <si>
    <t>APROBADO</t>
  </si>
  <si>
    <t>ASIGNADO</t>
  </si>
  <si>
    <t>ENTREGADO</t>
  </si>
  <si>
    <t>EJECUTADO</t>
  </si>
  <si>
    <t>%</t>
  </si>
  <si>
    <t>PORCENTAJE DE PRESUPUESTO ENTREGADO VS APROBADO.</t>
  </si>
  <si>
    <t>PORCENTAJE DE PRESUPUESTO ENTREGADO VS ASIGNADO.</t>
  </si>
  <si>
    <t>NÚMERO DE PROGRAMAS DE FORMACIÓN ESPECIALIZADA EN MATERIA DE COMPRAS Y CONTRATACIONES.</t>
  </si>
  <si>
    <t>PORCENTAJE DE CUMPLIMIENTO CON EL INDICADOR 1.5 DEL SISMAP SOBRE TRANSPARENCIA EN LAS INFORMACIONES DE SERVICIOS Y FUNCIONARIOS.</t>
  </si>
  <si>
    <t>PORCENTAJE DE VALORACIÓN DEL SUBINDICADOR 8.1 PLAN DE CAPACITACIÓN DEL INDICADOR 8 SOBRE GESTIÓN DEL DESARROLLO (SISMAP).</t>
  </si>
  <si>
    <t>ELABORACIÓN E IMPLEMENTACIÓN DE UN PROGRAMA DE CAPACITACIÓN INSTITUCIONAL QUE INCLUYA ACCIONES DE RESPONSABILIDAD SOCIAL</t>
  </si>
  <si>
    <t>PORCENTAJE DE CUMPLIMIENTO CON EL SUBINDICADOR 5.4 DEL SISMAP SOBRE ROTACIÓN DE PERSONAL.</t>
  </si>
  <si>
    <t>PORCENTAJE DE CUMPLIMIENTO CON EL SUBINDICADOR 5.1 SOBRE CONCURSOS PÚBLICOS DEL SISMAP.</t>
  </si>
  <si>
    <t>PORCENTAJE DE CUMPLIMIENTO CON EL SUBINDICADOR 5.2 DEL SISMAP SOBRE NIVEL DE IMPLEMENTACIÓN DEL SISTEMA DE CARRERA ADMINISTRATIVA.</t>
  </si>
  <si>
    <t>PORCENTAJE DE CUMPLIMIENTO CON EL SUBINDICADOR 5.3 DEL SISMAP SOBRE ABSENTISMO DE PERSONAL.</t>
  </si>
  <si>
    <t>PORCENTAJE DE CUMPLIMIENTO CON EL SUBINDICADOR 5.5 DEL SISMAP SOBRE EL SASP.</t>
  </si>
  <si>
    <t>PORCENTAJE DE PROCEDIMIENTOS INTERNAS APROBADAS.</t>
  </si>
  <si>
    <t>ELABORAR PROPUESTA DE PRESUPUESTO FINANCIERO.</t>
  </si>
  <si>
    <t>HACER LA GESTIÓN DE LOS PROCESOS DE COMPRAS EN EL PORTAL TRANSACCIONAL.</t>
  </si>
  <si>
    <t>HACER LA ADMINISTRACIÓN DEL CONTRATO EN EL PORTAL TRANSACCIONAL.</t>
  </si>
  <si>
    <t>CUMPLIR CON LO ESTABLECIDO POR LAS NORMATIVAS VIGENTES CON RELACIÓN A LA CONTRATACIÓN A MIPYME Y MUJERES.</t>
  </si>
  <si>
    <t>NÚMERO DE ACTIVIDADES REALIZADAS CON LAS COMISIONES DE VEEDURÍAS Y SOCIEDAD CIVIL PARA FOMENTAR SU PARTICIPACIÓN EN LAS COMPRAS PÚBLICAS.</t>
  </si>
  <si>
    <t>REVISAR PROPUESTAS DE RESOLUCIONES DE CONFLICTOS DEL ANO EN CURSO.</t>
  </si>
  <si>
    <t>PRESENTAR PROPUESTAS DE RESOLUCIONES DE CONFLICTO.</t>
  </si>
  <si>
    <t>ASEGURAR EL CUMPLIMIENTO INSTITUCIONAL DE LAS MEDICIONES EXTERNAS SOBRE LAS POLÍTICAS DEL SNCCP.</t>
  </si>
  <si>
    <t>PORCENTAJE DE UNIDADES DE COMPRA QUE CUMPLEN CON LA POLÍTICA DE PUBLICACIÓN DEL PACC EN EL SNCCP.</t>
  </si>
  <si>
    <t>PORCENTAJE DE UNIDADES DE COMPRA QUE CUMPLEN CON LA POLÍTICA QUE ESTABLECE UNA CUOTA A MIPYME EN EL SNCCP (LEY 164-13)</t>
  </si>
  <si>
    <t>PORCENTAJE DE UNIDADES DE COMPRA QUE CUMPLEN CON LA POLÍTICA QUE ESTABLECE UNA CUOTA A MUJERES EN EL SNCCP. (LEY 164-13)</t>
  </si>
  <si>
    <t>NÚMERO DE INFORMES DE SEGUIMIENTO DEL PEI 2018-2021.</t>
  </si>
  <si>
    <t>NÚMERO DE INFORMES DE SEGUIMIENTO DEL POA 2019.</t>
  </si>
  <si>
    <t>Financieros</t>
  </si>
  <si>
    <t>RD$</t>
  </si>
  <si>
    <t>US$</t>
  </si>
  <si>
    <t>ACTIVIDADES</t>
  </si>
  <si>
    <t>META ANNUAL 2019</t>
  </si>
  <si>
    <t>METAS TRIMESTRALES</t>
  </si>
  <si>
    <t>PLAN OPERATIVO ANUAL
2019</t>
  </si>
  <si>
    <t>DIRECCION GENERAL DE CONTRATACIONES PUBLICAS</t>
  </si>
  <si>
    <t>MINISTERIO DE HACIENDA</t>
  </si>
  <si>
    <t>PORCENTAJE DE CUMPLIMIENTO CON EL INDICADOR 1.6 DEL SISMAP SOBRE MONITOREO DE LA CALIDAD DE LOS SERVICIOS PÚBLICOS E ÍNDICE DE SATISFACCIÓN DE LOS CIUDADANOS.</t>
  </si>
  <si>
    <t>ASEGURAR EL CUMPLIMIENTO DEL SUBINDICADOR DEL SISMAP SOBRE EL ÍNDICE DE SATISFACCIÓN DE LOS CIUDADANOS.</t>
  </si>
  <si>
    <t>MONITOREAR EL CUMPLIMIENTO DE LOS INDICADORES DEL PROGRAMA 3R EN LA INSTITUCION</t>
  </si>
  <si>
    <t>ASEGURAR EL CUMPLIMIENTO CON EL INDICADOR 1.4 DEL SISMAP SOBRE CARTA COMPROMISO AL CIUDADANO.</t>
  </si>
  <si>
    <t>ASEGURAR EL CUMPLIMIENTO DEL SUBINDICADOR DEL SISMAP SOBRE el AUTODIAGNÓSTICO CAF.</t>
  </si>
  <si>
    <t>ASEGURAR EL CUMPLIMIENTO DEL SUBINDICADOR DEL SISMAP SOBRE EL PLAN DE MEJORA CAF.</t>
  </si>
  <si>
    <t>APOYAR EL CUMPLIMIENTO DEL INDICADOR GLOBAL DE ADQUISICIONES ID24 DEL PEFA.</t>
  </si>
  <si>
    <t>ELABORAR INFORME OCDE-DAC</t>
  </si>
  <si>
    <t>ELABORAR INFORME SOBRE ACTIVIDADES PARA FOMENTAR LA ACCESIBILIDAD</t>
  </si>
  <si>
    <t>PORCENTAJE DE EJECUCIÓN DE LAS ASISTENCIAS TÉCNICAS Y FINANCIERAS DE COOPERACIÓN NACIONAL E INTERNACIONAL.</t>
  </si>
  <si>
    <t>MONITOREO DEL PLAN OPERATIVO ANUAL 2019</t>
  </si>
  <si>
    <t>ELABORAR INFORMES DE PRESUPUESTO FISICO</t>
  </si>
  <si>
    <t>ELABORAR ESTRUCTURA PROGRAMATICA</t>
  </si>
  <si>
    <t>ASEGURAR EL CUMPLIMIENTO DEL PLAN DE MEJORA CAF.</t>
  </si>
  <si>
    <t>MANTENER ACTUALIZADO EL REGISTRO DE PROVEEDORES DEL ESTADO.</t>
  </si>
  <si>
    <t>MANTENER ACTUALIZADO EL REGISTRO DE CUENTAS DE BENEFICIARIOS DEL ESTADO</t>
  </si>
  <si>
    <t>MONITOREO DE UNIDADES DE COMPRAS DEL ESTADO</t>
  </si>
  <si>
    <t xml:space="preserve">FORMULACIÓN, SEGUIMIENTO Y EVALUACIÓN DEL PRESUPUESTO ANUAL.  </t>
  </si>
  <si>
    <t>3.1.1.10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</si>
</sst>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</numFmts>
  <fonts count="2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theme="4" tint="-0.249977111117893"/>
      <name val="Arial"/>
      <family val="2"/>
    </font>
    <font>
      <b/>
      <sz val="16"/>
      <color theme="3" tint="0.3999755851924192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87CEFA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FF"/>
        <bgColor rgb="FF0000FF"/>
      </patternFill>
    </fill>
  </fills>
  <borders count="3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02"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43" fontId="1" fillId="0" borderId="0" xfId="1" applyFont="1" applyFill="1" applyBorder="1"/>
    <xf numFmtId="43" fontId="1" fillId="0" borderId="0" xfId="1" applyFont="1" applyFill="1" applyBorder="1" applyAlignment="1">
      <alignment horizontal="center"/>
    </xf>
    <xf numFmtId="43" fontId="1" fillId="0" borderId="0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2" fillId="4" borderId="12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justify" vertical="center" wrapText="1" readingOrder="1"/>
    </xf>
    <xf numFmtId="0" fontId="16" fillId="4" borderId="12" xfId="0" applyNumberFormat="1" applyFont="1" applyFill="1" applyBorder="1" applyAlignment="1">
      <alignment horizontal="center" vertical="center" wrapText="1" readingOrder="1"/>
    </xf>
    <xf numFmtId="0" fontId="15" fillId="4" borderId="12" xfId="0" applyNumberFormat="1" applyFont="1" applyFill="1" applyBorder="1" applyAlignment="1">
      <alignment horizontal="center" vertical="center" wrapText="1" readingOrder="1"/>
    </xf>
    <xf numFmtId="0" fontId="16" fillId="0" borderId="12" xfId="0" applyNumberFormat="1" applyFont="1" applyFill="1" applyBorder="1" applyAlignment="1">
      <alignment horizontal="center" vertical="center" wrapText="1" readingOrder="1"/>
    </xf>
    <xf numFmtId="0" fontId="16" fillId="4" borderId="13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justify" vertical="center" wrapText="1"/>
    </xf>
    <xf numFmtId="0" fontId="16" fillId="4" borderId="15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justify" vertical="center" wrapText="1" readingOrder="1"/>
    </xf>
    <xf numFmtId="0" fontId="16" fillId="4" borderId="5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NumberFormat="1" applyFont="1" applyFill="1" applyBorder="1" applyAlignment="1">
      <alignment horizontal="justify" vertical="center" wrapText="1" readingOrder="1"/>
    </xf>
    <xf numFmtId="0" fontId="16" fillId="4" borderId="1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horizontal="center" vertical="center" wrapText="1" readingOrder="1"/>
    </xf>
    <xf numFmtId="0" fontId="16" fillId="0" borderId="10" xfId="0" applyNumberFormat="1" applyFont="1" applyFill="1" applyBorder="1" applyAlignment="1">
      <alignment horizontal="justify" vertical="center" wrapText="1" readingOrder="1"/>
    </xf>
    <xf numFmtId="0" fontId="16" fillId="4" borderId="10" xfId="0" applyNumberFormat="1" applyFont="1" applyFill="1" applyBorder="1" applyAlignment="1">
      <alignment horizontal="center" vertical="center" wrapText="1" readingOrder="1"/>
    </xf>
    <xf numFmtId="9" fontId="16" fillId="4" borderId="12" xfId="0" applyNumberFormat="1" applyFont="1" applyFill="1" applyBorder="1" applyAlignment="1">
      <alignment horizontal="center" vertical="center" wrapText="1" readingOrder="1"/>
    </xf>
    <xf numFmtId="3" fontId="16" fillId="4" borderId="12" xfId="0" applyNumberFormat="1" applyFont="1" applyFill="1" applyBorder="1" applyAlignment="1">
      <alignment horizontal="center" vertical="center" wrapText="1" readingOrder="1"/>
    </xf>
    <xf numFmtId="0" fontId="3" fillId="0" borderId="12" xfId="0" applyFont="1" applyFill="1" applyBorder="1" applyAlignment="1">
      <alignment horizontal="justify" vertical="center" wrapText="1"/>
    </xf>
    <xf numFmtId="0" fontId="16" fillId="0" borderId="4" xfId="0" applyNumberFormat="1" applyFont="1" applyFill="1" applyBorder="1" applyAlignment="1">
      <alignment horizontal="center" vertical="center" wrapText="1" readingOrder="1"/>
    </xf>
    <xf numFmtId="0" fontId="16" fillId="4" borderId="6" xfId="0" applyNumberFormat="1" applyFont="1" applyFill="1" applyBorder="1" applyAlignment="1">
      <alignment horizontal="center" vertical="center" wrapText="1" readingOrder="1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4" borderId="4" xfId="0" applyNumberFormat="1" applyFont="1" applyFill="1" applyBorder="1" applyAlignment="1">
      <alignment horizontal="center" vertical="center" wrapText="1" readingOrder="1"/>
    </xf>
    <xf numFmtId="0" fontId="16" fillId="0" borderId="9" xfId="0" applyNumberFormat="1" applyFont="1" applyFill="1" applyBorder="1" applyAlignment="1">
      <alignment horizontal="justify" vertical="center" wrapText="1" readingOrder="1"/>
    </xf>
    <xf numFmtId="0" fontId="16" fillId="4" borderId="9" xfId="0" applyNumberFormat="1" applyFont="1" applyFill="1" applyBorder="1" applyAlignment="1">
      <alignment horizontal="center" vertical="center" wrapText="1" readingOrder="1"/>
    </xf>
    <xf numFmtId="0" fontId="16" fillId="4" borderId="11" xfId="0" applyNumberFormat="1" applyFont="1" applyFill="1" applyBorder="1" applyAlignment="1">
      <alignment horizontal="center" vertical="center" wrapText="1" readingOrder="1"/>
    </xf>
    <xf numFmtId="0" fontId="16" fillId="0" borderId="11" xfId="0" applyNumberFormat="1" applyFont="1" applyFill="1" applyBorder="1" applyAlignment="1">
      <alignment horizontal="center" vertical="center" wrapText="1" readingOrder="1"/>
    </xf>
    <xf numFmtId="0" fontId="16" fillId="0" borderId="11" xfId="0" applyNumberFormat="1" applyFont="1" applyFill="1" applyBorder="1" applyAlignment="1">
      <alignment horizontal="justify" vertical="center" wrapText="1" readingOrder="1"/>
    </xf>
    <xf numFmtId="20" fontId="16" fillId="4" borderId="12" xfId="0" applyNumberFormat="1" applyFont="1" applyFill="1" applyBorder="1" applyAlignment="1">
      <alignment horizontal="center" vertical="center" wrapText="1" readingOrder="1"/>
    </xf>
    <xf numFmtId="2" fontId="16" fillId="4" borderId="12" xfId="0" applyNumberFormat="1" applyFont="1" applyFill="1" applyBorder="1" applyAlignment="1">
      <alignment horizontal="center" vertical="center" wrapText="1" readingOrder="1"/>
    </xf>
    <xf numFmtId="3" fontId="15" fillId="4" borderId="12" xfId="0" applyNumberFormat="1" applyFont="1" applyFill="1" applyBorder="1" applyAlignment="1">
      <alignment horizontal="center" vertical="center" wrapText="1" readingOrder="1"/>
    </xf>
    <xf numFmtId="165" fontId="16" fillId="4" borderId="12" xfId="0" applyNumberFormat="1" applyFont="1" applyFill="1" applyBorder="1" applyAlignment="1">
      <alignment horizontal="center" vertical="center" wrapText="1" readingOrder="1"/>
    </xf>
    <xf numFmtId="0" fontId="3" fillId="0" borderId="12" xfId="0" applyFont="1" applyFill="1" applyBorder="1" applyAlignment="1">
      <alignment horizontal="justify" wrapText="1"/>
    </xf>
    <xf numFmtId="10" fontId="16" fillId="4" borderId="12" xfId="0" applyNumberFormat="1" applyFont="1" applyFill="1" applyBorder="1" applyAlignment="1">
      <alignment horizontal="center" vertical="center" wrapText="1" readingOrder="1"/>
    </xf>
    <xf numFmtId="0" fontId="3" fillId="0" borderId="12" xfId="0" applyFont="1" applyFill="1" applyBorder="1" applyAlignment="1">
      <alignment horizontal="center" vertical="center" wrapText="1"/>
    </xf>
    <xf numFmtId="0" fontId="18" fillId="4" borderId="12" xfId="0" applyNumberFormat="1" applyFont="1" applyFill="1" applyBorder="1" applyAlignment="1">
      <alignment horizontal="center" vertical="center" wrapText="1" readingOrder="1"/>
    </xf>
    <xf numFmtId="44" fontId="3" fillId="0" borderId="0" xfId="3" applyFont="1" applyFill="1" applyBorder="1" applyAlignment="1">
      <alignment horizontal="center" vertical="center"/>
    </xf>
    <xf numFmtId="43" fontId="11" fillId="3" borderId="16" xfId="1" applyFont="1" applyFill="1" applyBorder="1" applyAlignment="1">
      <alignment horizontal="center" vertical="center" wrapText="1"/>
    </xf>
    <xf numFmtId="0" fontId="13" fillId="5" borderId="16" xfId="0" applyNumberFormat="1" applyFont="1" applyFill="1" applyBorder="1" applyAlignment="1">
      <alignment horizontal="center" vertical="top" wrapText="1"/>
    </xf>
    <xf numFmtId="44" fontId="13" fillId="3" borderId="16" xfId="3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5" fillId="0" borderId="16" xfId="0" applyFont="1" applyFill="1" applyBorder="1"/>
    <xf numFmtId="0" fontId="5" fillId="0" borderId="16" xfId="0" applyFont="1" applyFill="1" applyBorder="1" applyAlignment="1">
      <alignment vertical="top"/>
    </xf>
    <xf numFmtId="0" fontId="15" fillId="0" borderId="12" xfId="0" applyNumberFormat="1" applyFont="1" applyFill="1" applyBorder="1" applyAlignment="1">
      <alignment horizontal="center" vertical="center" wrapText="1" readingOrder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5" fillId="6" borderId="12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/>
    </xf>
    <xf numFmtId="0" fontId="15" fillId="6" borderId="5" xfId="0" applyNumberFormat="1" applyFont="1" applyFill="1" applyBorder="1" applyAlignment="1">
      <alignment horizontal="center" vertical="center" wrapText="1" readingOrder="1"/>
    </xf>
    <xf numFmtId="0" fontId="15" fillId="6" borderId="1" xfId="0" applyNumberFormat="1" applyFont="1" applyFill="1" applyBorder="1" applyAlignment="1">
      <alignment horizontal="center" vertical="center" wrapText="1" readingOrder="1"/>
    </xf>
    <xf numFmtId="0" fontId="15" fillId="6" borderId="10" xfId="0" applyNumberFormat="1" applyFont="1" applyFill="1" applyBorder="1" applyAlignment="1">
      <alignment horizontal="center" vertical="center" wrapText="1" readingOrder="1"/>
    </xf>
    <xf numFmtId="0" fontId="15" fillId="6" borderId="9" xfId="0" applyNumberFormat="1" applyFont="1" applyFill="1" applyBorder="1" applyAlignment="1">
      <alignment horizontal="center" vertical="center" wrapText="1" readingOrder="1"/>
    </xf>
    <xf numFmtId="0" fontId="15" fillId="6" borderId="11" xfId="0" applyNumberFormat="1" applyFont="1" applyFill="1" applyBorder="1" applyAlignment="1">
      <alignment horizontal="center" vertical="center" wrapText="1" readingOrder="1"/>
    </xf>
    <xf numFmtId="3" fontId="15" fillId="6" borderId="12" xfId="0" applyNumberFormat="1" applyFont="1" applyFill="1" applyBorder="1" applyAlignment="1">
      <alignment horizontal="center" vertical="center" wrapText="1" readingOrder="1"/>
    </xf>
    <xf numFmtId="164" fontId="15" fillId="6" borderId="12" xfId="0" applyNumberFormat="1" applyFont="1" applyFill="1" applyBorder="1" applyAlignment="1">
      <alignment horizontal="center" vertical="center" wrapText="1" readingOrder="1"/>
    </xf>
    <xf numFmtId="10" fontId="15" fillId="6" borderId="12" xfId="0" applyNumberFormat="1" applyFont="1" applyFill="1" applyBorder="1" applyAlignment="1">
      <alignment horizontal="center" vertical="center" wrapText="1" readingOrder="1"/>
    </xf>
    <xf numFmtId="0" fontId="13" fillId="5" borderId="17" xfId="0" applyNumberFormat="1" applyFont="1" applyFill="1" applyBorder="1" applyAlignment="1">
      <alignment horizontal="center" vertical="top" wrapText="1"/>
    </xf>
    <xf numFmtId="0" fontId="16" fillId="4" borderId="19" xfId="0" applyNumberFormat="1" applyFont="1" applyFill="1" applyBorder="1" applyAlignment="1">
      <alignment horizontal="center" vertical="center" wrapText="1" readingOrder="1"/>
    </xf>
    <xf numFmtId="0" fontId="12" fillId="4" borderId="19" xfId="0" applyNumberFormat="1" applyFont="1" applyFill="1" applyBorder="1" applyAlignment="1">
      <alignment horizontal="center" vertical="center" wrapText="1"/>
    </xf>
    <xf numFmtId="2" fontId="16" fillId="4" borderId="19" xfId="0" applyNumberFormat="1" applyFont="1" applyFill="1" applyBorder="1" applyAlignment="1">
      <alignment horizontal="center" vertical="center" wrapText="1" readingOrder="1"/>
    </xf>
    <xf numFmtId="165" fontId="16" fillId="4" borderId="19" xfId="0" applyNumberFormat="1" applyFont="1" applyFill="1" applyBorder="1" applyAlignment="1">
      <alignment horizontal="center" vertical="center" wrapText="1" readingOrder="1"/>
    </xf>
    <xf numFmtId="0" fontId="3" fillId="4" borderId="19" xfId="0" applyNumberFormat="1" applyFont="1" applyFill="1" applyBorder="1" applyAlignment="1">
      <alignment horizontal="center" vertical="center" wrapText="1"/>
    </xf>
    <xf numFmtId="0" fontId="16" fillId="4" borderId="16" xfId="0" applyNumberFormat="1" applyFont="1" applyFill="1" applyBorder="1" applyAlignment="1">
      <alignment horizontal="justify" vertical="center" wrapText="1" readingOrder="1"/>
    </xf>
    <xf numFmtId="0" fontId="17" fillId="2" borderId="16" xfId="0" applyNumberFormat="1" applyFont="1" applyFill="1" applyBorder="1" applyAlignment="1">
      <alignment vertical="top" wrapText="1" readingOrder="1"/>
    </xf>
    <xf numFmtId="0" fontId="3" fillId="0" borderId="16" xfId="0" applyFont="1" applyFill="1" applyBorder="1"/>
    <xf numFmtId="0" fontId="16" fillId="4" borderId="16" xfId="0" applyNumberFormat="1" applyFont="1" applyFill="1" applyBorder="1" applyAlignment="1" applyProtection="1">
      <alignment horizontal="justify" vertical="center" wrapText="1" readingOrder="1"/>
    </xf>
    <xf numFmtId="9" fontId="16" fillId="4" borderId="16" xfId="2" applyFont="1" applyFill="1" applyBorder="1" applyAlignment="1">
      <alignment horizontal="justify" vertical="center" wrapText="1" readingOrder="1"/>
    </xf>
    <xf numFmtId="44" fontId="13" fillId="0" borderId="16" xfId="3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vertical="top" wrapText="1" readingOrder="1"/>
    </xf>
    <xf numFmtId="0" fontId="17" fillId="7" borderId="16" xfId="0" applyNumberFormat="1" applyFont="1" applyFill="1" applyBorder="1" applyAlignment="1">
      <alignment vertical="top" wrapText="1" readingOrder="1"/>
    </xf>
    <xf numFmtId="0" fontId="17" fillId="2" borderId="16" xfId="0" applyNumberFormat="1" applyFont="1" applyFill="1" applyBorder="1" applyAlignment="1">
      <alignment vertical="top" wrapText="1" readingOrder="1"/>
    </xf>
    <xf numFmtId="0" fontId="12" fillId="6" borderId="12" xfId="0" applyNumberFormat="1" applyFont="1" applyFill="1" applyBorder="1" applyAlignment="1">
      <alignment horizontal="center" vertical="center" wrapText="1"/>
    </xf>
    <xf numFmtId="0" fontId="16" fillId="4" borderId="12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justify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16" fillId="4" borderId="16" xfId="0" applyNumberFormat="1" applyFont="1" applyFill="1" applyBorder="1" applyAlignment="1">
      <alignment horizontal="justify" vertical="center" wrapText="1" readingOrder="1"/>
    </xf>
    <xf numFmtId="44" fontId="13" fillId="0" borderId="16" xfId="3" applyFont="1" applyFill="1" applyBorder="1" applyAlignment="1">
      <alignment horizontal="center" vertical="center"/>
    </xf>
    <xf numFmtId="44" fontId="13" fillId="0" borderId="16" xfId="3" applyFont="1" applyFill="1" applyBorder="1" applyAlignment="1">
      <alignment horizontal="center" vertical="center"/>
    </xf>
    <xf numFmtId="44" fontId="13" fillId="0" borderId="23" xfId="3" applyFont="1" applyFill="1" applyBorder="1" applyAlignment="1">
      <alignment horizontal="center" vertical="center"/>
    </xf>
    <xf numFmtId="44" fontId="13" fillId="0" borderId="24" xfId="3" applyFont="1" applyFill="1" applyBorder="1" applyAlignment="1">
      <alignment horizontal="center" vertical="center"/>
    </xf>
    <xf numFmtId="44" fontId="13" fillId="0" borderId="25" xfId="3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 readingOrder="1"/>
    </xf>
    <xf numFmtId="0" fontId="16" fillId="4" borderId="12" xfId="0" applyNumberFormat="1" applyFont="1" applyFill="1" applyBorder="1" applyAlignment="1">
      <alignment horizontal="center" vertical="center" wrapText="1" readingOrder="1"/>
    </xf>
    <xf numFmtId="0" fontId="16" fillId="0" borderId="12" xfId="0" applyNumberFormat="1" applyFont="1" applyFill="1" applyBorder="1" applyAlignment="1">
      <alignment horizontal="justify" vertical="center" wrapText="1" readingOrder="1"/>
    </xf>
    <xf numFmtId="0" fontId="3" fillId="0" borderId="12" xfId="0" applyNumberFormat="1" applyFont="1" applyFill="1" applyBorder="1" applyAlignment="1">
      <alignment horizontal="justify" vertical="center" wrapText="1"/>
    </xf>
    <xf numFmtId="0" fontId="15" fillId="0" borderId="12" xfId="0" applyNumberFormat="1" applyFont="1" applyFill="1" applyBorder="1" applyAlignment="1">
      <alignment horizontal="center" vertical="center" readingOrder="1"/>
    </xf>
    <xf numFmtId="0" fontId="18" fillId="4" borderId="12" xfId="0" applyNumberFormat="1" applyFont="1" applyFill="1" applyBorder="1" applyAlignment="1">
      <alignment horizontal="center" vertical="center" wrapText="1" readingOrder="1"/>
    </xf>
    <xf numFmtId="0" fontId="15" fillId="0" borderId="13" xfId="0" applyNumberFormat="1" applyFont="1" applyFill="1" applyBorder="1" applyAlignment="1">
      <alignment horizontal="center" vertical="center" wrapText="1" readingOrder="1"/>
    </xf>
    <xf numFmtId="0" fontId="15" fillId="0" borderId="14" xfId="0" applyNumberFormat="1" applyFont="1" applyFill="1" applyBorder="1" applyAlignment="1">
      <alignment horizontal="center" vertical="center" wrapText="1" readingOrder="1"/>
    </xf>
    <xf numFmtId="0" fontId="15" fillId="0" borderId="15" xfId="0" applyNumberFormat="1" applyFont="1" applyFill="1" applyBorder="1" applyAlignment="1">
      <alignment horizontal="center" vertical="center" wrapText="1" readingOrder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6" fillId="4" borderId="19" xfId="0" applyNumberFormat="1" applyFont="1" applyFill="1" applyBorder="1" applyAlignment="1">
      <alignment horizontal="center" vertical="center" wrapText="1" readingOrder="1"/>
    </xf>
    <xf numFmtId="0" fontId="16" fillId="4" borderId="11" xfId="0" applyNumberFormat="1" applyFont="1" applyFill="1" applyBorder="1" applyAlignment="1">
      <alignment horizontal="center" vertical="center" wrapText="1" readingOrder="1"/>
    </xf>
    <xf numFmtId="0" fontId="16" fillId="4" borderId="6" xfId="0" applyNumberFormat="1" applyFont="1" applyFill="1" applyBorder="1" applyAlignment="1">
      <alignment horizontal="center" vertical="center" wrapText="1" readingOrder="1"/>
    </xf>
    <xf numFmtId="0" fontId="16" fillId="4" borderId="4" xfId="0" applyNumberFormat="1" applyFont="1" applyFill="1" applyBorder="1" applyAlignment="1">
      <alignment horizontal="center" vertical="center" wrapText="1" readingOrder="1"/>
    </xf>
    <xf numFmtId="0" fontId="16" fillId="4" borderId="10" xfId="0" applyNumberFormat="1" applyFont="1" applyFill="1" applyBorder="1" applyAlignment="1">
      <alignment horizontal="center" vertical="center" wrapText="1" readingOrder="1"/>
    </xf>
    <xf numFmtId="0" fontId="16" fillId="4" borderId="8" xfId="0" applyNumberFormat="1" applyFont="1" applyFill="1" applyBorder="1" applyAlignment="1">
      <alignment horizontal="center" vertical="center" wrapText="1" readingOrder="1"/>
    </xf>
    <xf numFmtId="0" fontId="16" fillId="4" borderId="5" xfId="0" applyNumberFormat="1" applyFont="1" applyFill="1" applyBorder="1" applyAlignment="1">
      <alignment horizontal="center" vertical="center" wrapText="1" readingOrder="1"/>
    </xf>
    <xf numFmtId="0" fontId="16" fillId="4" borderId="13" xfId="0" applyNumberFormat="1" applyFont="1" applyFill="1" applyBorder="1" applyAlignment="1">
      <alignment horizontal="center" vertical="center" wrapText="1" readingOrder="1"/>
    </xf>
    <xf numFmtId="0" fontId="16" fillId="4" borderId="14" xfId="0" applyNumberFormat="1" applyFont="1" applyFill="1" applyBorder="1" applyAlignment="1">
      <alignment horizontal="center" vertical="center" wrapText="1" readingOrder="1"/>
    </xf>
    <xf numFmtId="0" fontId="16" fillId="4" borderId="15" xfId="0" applyNumberFormat="1" applyFont="1" applyFill="1" applyBorder="1" applyAlignment="1">
      <alignment horizontal="center" vertical="center" wrapText="1" readingOrder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12" fillId="6" borderId="12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6" fillId="4" borderId="20" xfId="0" applyNumberFormat="1" applyFont="1" applyFill="1" applyBorder="1" applyAlignment="1">
      <alignment horizontal="center" vertical="center" wrapText="1" readingOrder="1"/>
    </xf>
    <xf numFmtId="0" fontId="16" fillId="4" borderId="21" xfId="0" applyNumberFormat="1" applyFont="1" applyFill="1" applyBorder="1" applyAlignment="1">
      <alignment horizontal="center" vertical="center" wrapText="1" readingOrder="1"/>
    </xf>
    <xf numFmtId="0" fontId="16" fillId="4" borderId="18" xfId="0" applyNumberFormat="1" applyFont="1" applyFill="1" applyBorder="1" applyAlignment="1">
      <alignment horizontal="center" vertical="center" wrapText="1" readingOrder="1"/>
    </xf>
    <xf numFmtId="0" fontId="18" fillId="4" borderId="19" xfId="0" applyNumberFormat="1" applyFont="1" applyFill="1" applyBorder="1" applyAlignment="1">
      <alignment horizontal="center" vertical="center" wrapText="1" readingOrder="1"/>
    </xf>
    <xf numFmtId="0" fontId="3" fillId="4" borderId="13" xfId="0" applyNumberFormat="1" applyFont="1" applyFill="1" applyBorder="1" applyAlignment="1">
      <alignment horizontal="center" vertical="center" wrapText="1"/>
    </xf>
    <xf numFmtId="0" fontId="19" fillId="5" borderId="16" xfId="0" applyNumberFormat="1" applyFont="1" applyFill="1" applyBorder="1" applyAlignment="1">
      <alignment horizontal="center" vertical="center" wrapText="1" readingOrder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justify" vertical="center" wrapText="1"/>
    </xf>
    <xf numFmtId="0" fontId="14" fillId="6" borderId="12" xfId="0" applyNumberFormat="1" applyFont="1" applyFill="1" applyBorder="1" applyAlignment="1">
      <alignment horizontal="center" vertical="center" wrapText="1" readingOrder="1"/>
    </xf>
    <xf numFmtId="0" fontId="14" fillId="6" borderId="12" xfId="0" applyNumberFormat="1" applyFont="1" applyFill="1" applyBorder="1" applyAlignment="1">
      <alignment horizontal="center" vertical="center" wrapText="1"/>
    </xf>
    <xf numFmtId="0" fontId="15" fillId="6" borderId="12" xfId="0" applyNumberFormat="1" applyFont="1" applyFill="1" applyBorder="1" applyAlignment="1">
      <alignment horizontal="center" vertical="center" wrapText="1" readingOrder="1"/>
    </xf>
    <xf numFmtId="3" fontId="16" fillId="4" borderId="8" xfId="0" applyNumberFormat="1" applyFont="1" applyFill="1" applyBorder="1" applyAlignment="1">
      <alignment horizontal="center" vertical="center" wrapText="1" readingOrder="1"/>
    </xf>
    <xf numFmtId="3" fontId="16" fillId="4" borderId="5" xfId="0" applyNumberFormat="1" applyFont="1" applyFill="1" applyBorder="1" applyAlignment="1">
      <alignment horizontal="center" vertical="center" wrapText="1" readingOrder="1"/>
    </xf>
    <xf numFmtId="3" fontId="16" fillId="4" borderId="10" xfId="0" applyNumberFormat="1" applyFont="1" applyFill="1" applyBorder="1" applyAlignment="1">
      <alignment horizontal="center" vertical="center" wrapText="1" readingOrder="1"/>
    </xf>
    <xf numFmtId="0" fontId="16" fillId="0" borderId="12" xfId="0" applyNumberFormat="1" applyFont="1" applyFill="1" applyBorder="1" applyAlignment="1">
      <alignment horizontal="center" vertical="center" wrapText="1" readingOrder="1"/>
    </xf>
    <xf numFmtId="0" fontId="18" fillId="0" borderId="12" xfId="0" applyNumberFormat="1" applyFont="1" applyFill="1" applyBorder="1" applyAlignment="1">
      <alignment horizontal="center" vertical="center" wrapText="1" readingOrder="1"/>
    </xf>
    <xf numFmtId="0" fontId="16" fillId="0" borderId="6" xfId="0" applyNumberFormat="1" applyFont="1" applyFill="1" applyBorder="1" applyAlignment="1">
      <alignment horizontal="justify" vertical="center" wrapText="1" readingOrder="1"/>
    </xf>
    <xf numFmtId="0" fontId="16" fillId="0" borderId="4" xfId="0" applyNumberFormat="1" applyFont="1" applyFill="1" applyBorder="1" applyAlignment="1">
      <alignment horizontal="justify" vertical="center" wrapText="1" readingOrder="1"/>
    </xf>
    <xf numFmtId="0" fontId="16" fillId="0" borderId="11" xfId="0" applyNumberFormat="1" applyFont="1" applyFill="1" applyBorder="1" applyAlignment="1">
      <alignment horizontal="justify" vertical="center" wrapText="1" readingOrder="1"/>
    </xf>
    <xf numFmtId="0" fontId="16" fillId="0" borderId="10" xfId="0" applyNumberFormat="1" applyFont="1" applyFill="1" applyBorder="1" applyAlignment="1">
      <alignment horizontal="center" vertical="center" wrapText="1" readingOrder="1"/>
    </xf>
    <xf numFmtId="0" fontId="16" fillId="0" borderId="8" xfId="0" applyNumberFormat="1" applyFont="1" applyFill="1" applyBorder="1" applyAlignment="1">
      <alignment horizontal="center" vertical="center" wrapText="1" readingOrder="1"/>
    </xf>
    <xf numFmtId="0" fontId="16" fillId="0" borderId="5" xfId="0" applyNumberFormat="1" applyFont="1" applyFill="1" applyBorder="1" applyAlignment="1">
      <alignment horizontal="center" vertical="center" wrapText="1" readingOrder="1"/>
    </xf>
    <xf numFmtId="0" fontId="15" fillId="6" borderId="8" xfId="0" applyNumberFormat="1" applyFont="1" applyFill="1" applyBorder="1" applyAlignment="1">
      <alignment horizontal="center" vertical="center" wrapText="1" readingOrder="1"/>
    </xf>
    <xf numFmtId="0" fontId="15" fillId="6" borderId="5" xfId="0" applyNumberFormat="1" applyFont="1" applyFill="1" applyBorder="1" applyAlignment="1">
      <alignment horizontal="center" vertical="center" wrapText="1" readingOrder="1"/>
    </xf>
    <xf numFmtId="0" fontId="15" fillId="6" borderId="10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justify" vertical="center" wrapText="1"/>
    </xf>
    <xf numFmtId="0" fontId="3" fillId="0" borderId="15" xfId="0" applyNumberFormat="1" applyFont="1" applyFill="1" applyBorder="1" applyAlignment="1">
      <alignment horizontal="justify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/>
    </xf>
    <xf numFmtId="0" fontId="16" fillId="4" borderId="16" xfId="0" applyNumberFormat="1" applyFont="1" applyFill="1" applyBorder="1" applyAlignment="1">
      <alignment horizontal="justify" vertical="center" wrapText="1" readingOrder="1"/>
    </xf>
    <xf numFmtId="0" fontId="16" fillId="4" borderId="23" xfId="0" applyNumberFormat="1" applyFont="1" applyFill="1" applyBorder="1" applyAlignment="1">
      <alignment horizontal="center" vertical="center" wrapText="1" readingOrder="1"/>
    </xf>
    <xf numFmtId="0" fontId="16" fillId="4" borderId="24" xfId="0" applyNumberFormat="1" applyFont="1" applyFill="1" applyBorder="1" applyAlignment="1">
      <alignment horizontal="center" vertical="center" wrapText="1" readingOrder="1"/>
    </xf>
    <xf numFmtId="0" fontId="16" fillId="4" borderId="25" xfId="0" applyNumberFormat="1" applyFont="1" applyFill="1" applyBorder="1" applyAlignment="1">
      <alignment horizontal="center" vertical="center" wrapText="1" readingOrder="1"/>
    </xf>
    <xf numFmtId="0" fontId="18" fillId="0" borderId="12" xfId="0" applyNumberFormat="1" applyFont="1" applyFill="1" applyBorder="1" applyAlignment="1">
      <alignment horizontal="justify" vertical="center" wrapText="1" readingOrder="1"/>
    </xf>
    <xf numFmtId="0" fontId="19" fillId="5" borderId="17" xfId="0" applyNumberFormat="1" applyFont="1" applyFill="1" applyBorder="1" applyAlignment="1">
      <alignment horizontal="center" vertical="center" wrapText="1" readingOrder="1"/>
    </xf>
    <xf numFmtId="0" fontId="20" fillId="5" borderId="16" xfId="0" applyNumberFormat="1" applyFont="1" applyFill="1" applyBorder="1" applyAlignment="1">
      <alignment vertical="top" wrapText="1"/>
    </xf>
    <xf numFmtId="0" fontId="20" fillId="5" borderId="16" xfId="0" applyNumberFormat="1" applyFont="1" applyFill="1" applyBorder="1" applyAlignment="1">
      <alignment vertical="center" wrapText="1"/>
    </xf>
    <xf numFmtId="0" fontId="16" fillId="0" borderId="15" xfId="0" applyNumberFormat="1" applyFont="1" applyFill="1" applyBorder="1" applyAlignment="1">
      <alignment horizontal="justify" vertical="center" wrapText="1" readingOrder="1"/>
    </xf>
    <xf numFmtId="0" fontId="15" fillId="6" borderId="13" xfId="0" applyNumberFormat="1" applyFont="1" applyFill="1" applyBorder="1" applyAlignment="1">
      <alignment horizontal="center" vertical="center" wrapText="1" readingOrder="1"/>
    </xf>
    <xf numFmtId="0" fontId="15" fillId="6" borderId="14" xfId="0" applyNumberFormat="1" applyFont="1" applyFill="1" applyBorder="1" applyAlignment="1">
      <alignment horizontal="center" vertical="center" wrapText="1" readingOrder="1"/>
    </xf>
    <xf numFmtId="0" fontId="15" fillId="6" borderId="15" xfId="0" applyNumberFormat="1" applyFont="1" applyFill="1" applyBorder="1" applyAlignment="1">
      <alignment horizontal="center" vertical="center" wrapText="1" readingOrder="1"/>
    </xf>
    <xf numFmtId="0" fontId="16" fillId="0" borderId="13" xfId="0" applyNumberFormat="1" applyFont="1" applyFill="1" applyBorder="1" applyAlignment="1">
      <alignment horizontal="justify" vertical="center" wrapText="1" readingOrder="1"/>
    </xf>
    <xf numFmtId="0" fontId="16" fillId="0" borderId="14" xfId="0" applyNumberFormat="1" applyFont="1" applyFill="1" applyBorder="1" applyAlignment="1">
      <alignment horizontal="justify" vertical="center" wrapText="1" readingOrder="1"/>
    </xf>
    <xf numFmtId="0" fontId="16" fillId="0" borderId="13" xfId="0" applyNumberFormat="1" applyFont="1" applyFill="1" applyBorder="1" applyAlignment="1">
      <alignment horizontal="center" vertical="center" wrapText="1" readingOrder="1"/>
    </xf>
    <xf numFmtId="0" fontId="16" fillId="0" borderId="15" xfId="0" applyNumberFormat="1" applyFont="1" applyFill="1" applyBorder="1" applyAlignment="1">
      <alignment horizontal="center" vertical="center" wrapText="1" readingOrder="1"/>
    </xf>
    <xf numFmtId="3" fontId="16" fillId="4" borderId="13" xfId="0" applyNumberFormat="1" applyFont="1" applyFill="1" applyBorder="1" applyAlignment="1">
      <alignment horizontal="center" vertical="center" wrapText="1" readingOrder="1"/>
    </xf>
    <xf numFmtId="3" fontId="16" fillId="4" borderId="15" xfId="0" applyNumberFormat="1" applyFont="1" applyFill="1" applyBorder="1" applyAlignment="1">
      <alignment horizontal="center" vertical="center" wrapText="1" readingOrder="1"/>
    </xf>
    <xf numFmtId="3" fontId="15" fillId="4" borderId="13" xfId="0" applyNumberFormat="1" applyFont="1" applyFill="1" applyBorder="1" applyAlignment="1">
      <alignment horizontal="center" vertical="center" wrapText="1" readingOrder="1"/>
    </xf>
    <xf numFmtId="3" fontId="15" fillId="4" borderId="15" xfId="0" applyNumberFormat="1" applyFont="1" applyFill="1" applyBorder="1" applyAlignment="1">
      <alignment horizontal="center" vertical="center" wrapText="1" readingOrder="1"/>
    </xf>
    <xf numFmtId="10" fontId="15" fillId="6" borderId="13" xfId="0" applyNumberFormat="1" applyFont="1" applyFill="1" applyBorder="1" applyAlignment="1">
      <alignment horizontal="center" vertical="center" wrapText="1" readingOrder="1"/>
    </xf>
    <xf numFmtId="10" fontId="15" fillId="6" borderId="15" xfId="0" applyNumberFormat="1" applyFont="1" applyFill="1" applyBorder="1" applyAlignment="1">
      <alignment horizontal="center" vertical="center" wrapText="1" readingOrder="1"/>
    </xf>
    <xf numFmtId="0" fontId="16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NumberFormat="1" applyFont="1" applyFill="1" applyBorder="1" applyAlignment="1">
      <alignment horizontal="center" vertical="top" wrapText="1" readingOrder="1"/>
    </xf>
    <xf numFmtId="0" fontId="23" fillId="0" borderId="2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5" borderId="16" xfId="0" applyNumberFormat="1" applyFont="1" applyFill="1" applyBorder="1" applyAlignment="1">
      <alignment horizontal="center" vertical="center" wrapText="1"/>
    </xf>
    <xf numFmtId="43" fontId="11" fillId="3" borderId="16" xfId="1" applyFont="1" applyFill="1" applyBorder="1" applyAlignment="1">
      <alignment horizontal="center" vertical="center" wrapText="1"/>
    </xf>
    <xf numFmtId="0" fontId="16" fillId="4" borderId="23" xfId="0" applyNumberFormat="1" applyFont="1" applyFill="1" applyBorder="1" applyAlignment="1">
      <alignment vertical="center" wrapText="1" readingOrder="1"/>
    </xf>
    <xf numFmtId="0" fontId="16" fillId="4" borderId="24" xfId="0" applyNumberFormat="1" applyFont="1" applyFill="1" applyBorder="1" applyAlignment="1">
      <alignment vertical="center" wrapText="1" readingOrder="1"/>
    </xf>
    <xf numFmtId="0" fontId="16" fillId="4" borderId="25" xfId="0" applyNumberFormat="1" applyFont="1" applyFill="1" applyBorder="1" applyAlignment="1">
      <alignment vertical="center" wrapText="1" readingOrder="1"/>
    </xf>
    <xf numFmtId="0" fontId="16" fillId="4" borderId="23" xfId="0" applyNumberFormat="1" applyFont="1" applyFill="1" applyBorder="1" applyAlignment="1">
      <alignment horizontal="justify" vertical="center" wrapText="1" readingOrder="1"/>
    </xf>
    <xf numFmtId="0" fontId="16" fillId="4" borderId="24" xfId="0" applyNumberFormat="1" applyFont="1" applyFill="1" applyBorder="1" applyAlignment="1">
      <alignment horizontal="justify" vertical="center" wrapText="1" readingOrder="1"/>
    </xf>
    <xf numFmtId="0" fontId="16" fillId="4" borderId="25" xfId="0" applyNumberFormat="1" applyFont="1" applyFill="1" applyBorder="1" applyAlignment="1">
      <alignment horizontal="justify" vertical="center" wrapText="1" readingOrder="1"/>
    </xf>
    <xf numFmtId="0" fontId="15" fillId="5" borderId="16" xfId="0" applyNumberFormat="1" applyFont="1" applyFill="1" applyBorder="1" applyAlignment="1">
      <alignment horizontal="center" vertical="center" wrapText="1" readingOrder="1"/>
    </xf>
    <xf numFmtId="0" fontId="3" fillId="5" borderId="16" xfId="0" applyNumberFormat="1" applyFont="1" applyFill="1" applyBorder="1" applyAlignment="1">
      <alignment horizontal="center" vertical="top" wrapText="1"/>
    </xf>
    <xf numFmtId="0" fontId="24" fillId="0" borderId="1" xfId="0" applyNumberFormat="1" applyFont="1" applyFill="1" applyBorder="1" applyAlignment="1">
      <alignment vertical="top" wrapText="1" readingOrder="1"/>
    </xf>
    <xf numFmtId="0" fontId="17" fillId="2" borderId="26" xfId="0" applyNumberFormat="1" applyFont="1" applyFill="1" applyBorder="1" applyAlignment="1">
      <alignment vertical="top" wrapText="1" readingOrder="1"/>
    </xf>
    <xf numFmtId="0" fontId="16" fillId="4" borderId="27" xfId="0" applyNumberFormat="1" applyFont="1" applyFill="1" applyBorder="1" applyAlignment="1">
      <alignment vertical="center" wrapText="1" readingOrder="1"/>
    </xf>
    <xf numFmtId="0" fontId="16" fillId="4" borderId="28" xfId="0" applyNumberFormat="1" applyFont="1" applyFill="1" applyBorder="1" applyAlignment="1">
      <alignment vertical="center" wrapText="1" readingOrder="1"/>
    </xf>
    <xf numFmtId="0" fontId="16" fillId="4" borderId="29" xfId="0" applyNumberFormat="1" applyFont="1" applyFill="1" applyBorder="1" applyAlignment="1">
      <alignment vertical="center" wrapText="1" readingOrder="1"/>
    </xf>
    <xf numFmtId="0" fontId="19" fillId="5" borderId="23" xfId="0" applyNumberFormat="1" applyFont="1" applyFill="1" applyBorder="1" applyAlignment="1">
      <alignment horizontal="center" vertical="center" wrapText="1" readingOrder="1"/>
    </xf>
    <xf numFmtId="0" fontId="19" fillId="5" borderId="25" xfId="0" applyNumberFormat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DDA0DD"/>
      <rgbColor rgb="00D3D3D3"/>
      <rgbColor rgb="00FFE4C4"/>
      <rgbColor rgb="006E9ECA"/>
      <rgbColor rgb="00F4A460"/>
      <rgbColor rgb="0087CEFA"/>
      <rgbColor rgb="000000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8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281214</xdr:rowOff>
    </xdr:from>
    <xdr:to>
      <xdr:col>1</xdr:col>
      <xdr:colOff>643358</xdr:colOff>
      <xdr:row>2</xdr:row>
      <xdr:rowOff>90714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1214"/>
          <a:ext cx="1205787" cy="117928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344713</xdr:rowOff>
    </xdr:from>
    <xdr:to>
      <xdr:col>16</xdr:col>
      <xdr:colOff>1386310</xdr:colOff>
      <xdr:row>1</xdr:row>
      <xdr:rowOff>268013</xdr:rowOff>
    </xdr:to>
    <xdr:pic>
      <xdr:nvPicPr>
        <xdr:cNvPr id="5" name="Picture 4" descr="Logotipo de la DirecciÃÂ³n General de Contrataciones PÃÂºblica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8073" y="344713"/>
          <a:ext cx="3168951" cy="966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27"/>
  <sheetViews>
    <sheetView showGridLines="0" tabSelected="1" zoomScale="43" zoomScaleNormal="43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B274" sqref="B274:B289"/>
    </sheetView>
  </sheetViews>
  <sheetFormatPr baseColWidth="10" defaultRowHeight="14.5" x14ac:dyDescent="0.35"/>
  <cols>
    <col min="1" max="1" width="10.83203125" style="15"/>
    <col min="2" max="2" width="30.6640625" style="8" customWidth="1"/>
    <col min="3" max="3" width="21.6640625" style="9" customWidth="1"/>
    <col min="4" max="4" width="36.83203125" style="8" customWidth="1"/>
    <col min="5" max="5" width="10.08203125" style="9" hidden="1" customWidth="1"/>
    <col min="6" max="6" width="9.33203125" style="9" customWidth="1"/>
    <col min="7" max="7" width="15.6640625" style="8" customWidth="1"/>
    <col min="8" max="10" width="7.4140625" style="8" customWidth="1"/>
    <col min="11" max="11" width="8.33203125" style="8" customWidth="1"/>
    <col min="12" max="12" width="34.1640625" style="10" customWidth="1"/>
    <col min="13" max="13" width="9.1640625" style="8" customWidth="1"/>
    <col min="14" max="14" width="7.75" style="8" customWidth="1"/>
    <col min="15" max="15" width="8.9140625" style="8" customWidth="1"/>
    <col min="16" max="16" width="8.4140625" style="8" customWidth="1"/>
    <col min="17" max="17" width="21.25" style="52" customWidth="1"/>
    <col min="18" max="19" width="0" hidden="1" customWidth="1"/>
    <col min="21" max="21" width="16.4140625" hidden="1" customWidth="1"/>
    <col min="22" max="27" width="0" hidden="1" customWidth="1"/>
  </cols>
  <sheetData>
    <row r="1" spans="1:22" ht="82.05" customHeight="1" x14ac:dyDescent="0.35">
      <c r="A1" s="183" t="s">
        <v>552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U1">
        <v>2835</v>
      </c>
      <c r="V1">
        <f>+U1-1200</f>
        <v>1635</v>
      </c>
    </row>
    <row r="2" spans="1:22" ht="25.95" customHeight="1" x14ac:dyDescent="0.35">
      <c r="A2" s="181" t="s">
        <v>553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U2">
        <v>1845</v>
      </c>
      <c r="V2">
        <f>+V1+U2+U3</f>
        <v>3680</v>
      </c>
    </row>
    <row r="3" spans="1:22" ht="33" customHeight="1" x14ac:dyDescent="0.35">
      <c r="A3" s="182" t="s">
        <v>554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U3">
        <v>200</v>
      </c>
    </row>
    <row r="4" spans="1:22" ht="28.05" customHeight="1" x14ac:dyDescent="0.35">
      <c r="A4" s="131" t="s">
        <v>302</v>
      </c>
      <c r="B4" s="131" t="s">
        <v>303</v>
      </c>
      <c r="C4" s="193" t="s">
        <v>304</v>
      </c>
      <c r="D4" s="131" t="s">
        <v>305</v>
      </c>
      <c r="E4" s="131">
        <v>2017</v>
      </c>
      <c r="F4" s="131">
        <v>2018</v>
      </c>
      <c r="G4" s="131" t="s">
        <v>550</v>
      </c>
      <c r="H4" s="131" t="s">
        <v>551</v>
      </c>
      <c r="I4" s="131"/>
      <c r="J4" s="131"/>
      <c r="K4" s="163"/>
      <c r="L4" s="131" t="s">
        <v>549</v>
      </c>
      <c r="M4" s="200" t="s">
        <v>0</v>
      </c>
      <c r="N4" s="200" t="s">
        <v>1</v>
      </c>
      <c r="O4" s="200" t="s">
        <v>2</v>
      </c>
      <c r="P4" s="200" t="s">
        <v>3</v>
      </c>
      <c r="Q4" s="186" t="s">
        <v>546</v>
      </c>
      <c r="R4" s="186"/>
    </row>
    <row r="5" spans="1:22" ht="30.55" customHeight="1" x14ac:dyDescent="0.35">
      <c r="A5" s="185"/>
      <c r="B5" s="164"/>
      <c r="C5" s="194"/>
      <c r="D5" s="164"/>
      <c r="E5" s="131"/>
      <c r="F5" s="131"/>
      <c r="G5" s="164"/>
      <c r="H5" s="54" t="s">
        <v>0</v>
      </c>
      <c r="I5" s="54" t="s">
        <v>1</v>
      </c>
      <c r="J5" s="54" t="s">
        <v>2</v>
      </c>
      <c r="K5" s="71" t="s">
        <v>3</v>
      </c>
      <c r="L5" s="165"/>
      <c r="M5" s="201"/>
      <c r="N5" s="201"/>
      <c r="O5" s="201"/>
      <c r="P5" s="201"/>
      <c r="Q5" s="55" t="s">
        <v>547</v>
      </c>
      <c r="R5" s="53" t="s">
        <v>548</v>
      </c>
    </row>
    <row r="6" spans="1:22" ht="42" customHeight="1" x14ac:dyDescent="0.35">
      <c r="A6" s="111" t="s">
        <v>306</v>
      </c>
      <c r="B6" s="109" t="s">
        <v>4</v>
      </c>
      <c r="C6" s="132" t="s">
        <v>290</v>
      </c>
      <c r="D6" s="166" t="s">
        <v>5</v>
      </c>
      <c r="E6" s="120"/>
      <c r="F6" s="121">
        <v>100</v>
      </c>
      <c r="G6" s="169">
        <v>100</v>
      </c>
      <c r="H6" s="121">
        <v>25</v>
      </c>
      <c r="I6" s="121">
        <v>25</v>
      </c>
      <c r="J6" s="121">
        <v>25</v>
      </c>
      <c r="K6" s="128">
        <v>25</v>
      </c>
      <c r="L6" s="77" t="s">
        <v>6</v>
      </c>
      <c r="M6" s="85" t="s">
        <v>7</v>
      </c>
      <c r="N6" s="78" t="s">
        <v>7</v>
      </c>
      <c r="O6" s="78" t="s">
        <v>7</v>
      </c>
      <c r="P6" s="78" t="s">
        <v>7</v>
      </c>
      <c r="Q6" s="92">
        <v>34067938.369999997</v>
      </c>
      <c r="R6" s="56"/>
    </row>
    <row r="7" spans="1:22" ht="39.049999999999997" customHeight="1" x14ac:dyDescent="0.35">
      <c r="A7" s="96"/>
      <c r="B7" s="96"/>
      <c r="C7" s="99"/>
      <c r="D7" s="104"/>
      <c r="E7" s="121"/>
      <c r="F7" s="102"/>
      <c r="G7" s="124"/>
      <c r="H7" s="102"/>
      <c r="I7" s="102"/>
      <c r="J7" s="102"/>
      <c r="K7" s="112"/>
      <c r="L7" s="77" t="s">
        <v>8</v>
      </c>
      <c r="M7" s="85" t="s">
        <v>7</v>
      </c>
      <c r="N7" s="78" t="s">
        <v>7</v>
      </c>
      <c r="O7" s="78" t="s">
        <v>7</v>
      </c>
      <c r="P7" s="78" t="s">
        <v>7</v>
      </c>
      <c r="Q7" s="92"/>
      <c r="R7" s="56"/>
    </row>
    <row r="8" spans="1:22" ht="49.6" customHeight="1" x14ac:dyDescent="0.35">
      <c r="A8" s="97" t="s">
        <v>307</v>
      </c>
      <c r="B8" s="107" t="s">
        <v>9</v>
      </c>
      <c r="C8" s="14" t="s">
        <v>263</v>
      </c>
      <c r="D8" s="16" t="s">
        <v>10</v>
      </c>
      <c r="E8" s="17"/>
      <c r="F8" s="17">
        <v>60</v>
      </c>
      <c r="G8" s="61">
        <v>54</v>
      </c>
      <c r="H8" s="17">
        <v>19</v>
      </c>
      <c r="I8" s="17">
        <v>15</v>
      </c>
      <c r="J8" s="17">
        <v>15</v>
      </c>
      <c r="K8" s="72">
        <v>5</v>
      </c>
      <c r="L8" s="77" t="s">
        <v>11</v>
      </c>
      <c r="M8" s="85" t="s">
        <v>7</v>
      </c>
      <c r="N8" s="78" t="s">
        <v>7</v>
      </c>
      <c r="O8" s="78" t="s">
        <v>7</v>
      </c>
      <c r="P8" s="78" t="s">
        <v>7</v>
      </c>
      <c r="Q8" s="82">
        <f>51819406/10</f>
        <v>5181940.5999999996</v>
      </c>
      <c r="R8" s="56"/>
    </row>
    <row r="9" spans="1:22" ht="144.94999999999999" x14ac:dyDescent="0.35">
      <c r="A9" s="110"/>
      <c r="B9" s="108"/>
      <c r="C9" s="19" t="s">
        <v>262</v>
      </c>
      <c r="D9" s="16" t="s">
        <v>12</v>
      </c>
      <c r="E9" s="20"/>
      <c r="F9" s="20"/>
      <c r="G9" s="61">
        <v>100</v>
      </c>
      <c r="H9" s="17">
        <v>20</v>
      </c>
      <c r="I9" s="17">
        <v>40</v>
      </c>
      <c r="J9" s="17">
        <v>20</v>
      </c>
      <c r="K9" s="72">
        <v>20</v>
      </c>
      <c r="L9" s="77" t="s">
        <v>13</v>
      </c>
      <c r="M9" s="85" t="s">
        <v>7</v>
      </c>
      <c r="N9" s="85" t="s">
        <v>7</v>
      </c>
      <c r="O9" s="85" t="s">
        <v>7</v>
      </c>
      <c r="P9" s="85" t="s">
        <v>7</v>
      </c>
      <c r="Q9" s="82">
        <f>106936856/5</f>
        <v>21387371.199999999</v>
      </c>
      <c r="R9" s="56"/>
    </row>
    <row r="10" spans="1:22" ht="71.55" customHeight="1" x14ac:dyDescent="0.35">
      <c r="A10" s="110"/>
      <c r="B10" s="108"/>
      <c r="C10" s="172" t="s">
        <v>262</v>
      </c>
      <c r="D10" s="172" t="s">
        <v>14</v>
      </c>
      <c r="E10" s="119"/>
      <c r="F10" s="119"/>
      <c r="G10" s="136">
        <v>100</v>
      </c>
      <c r="H10" s="102">
        <v>20</v>
      </c>
      <c r="I10" s="102">
        <v>40</v>
      </c>
      <c r="J10" s="102">
        <v>20</v>
      </c>
      <c r="K10" s="112">
        <v>20</v>
      </c>
      <c r="L10" s="77" t="s">
        <v>15</v>
      </c>
      <c r="M10" s="85" t="s">
        <v>7</v>
      </c>
      <c r="N10" s="78" t="s">
        <v>7</v>
      </c>
      <c r="O10" s="78" t="s">
        <v>7</v>
      </c>
      <c r="P10" s="78" t="s">
        <v>7</v>
      </c>
      <c r="Q10" s="93">
        <f>106936856/5</f>
        <v>21387371.199999999</v>
      </c>
      <c r="R10" s="56"/>
    </row>
    <row r="11" spans="1:22" ht="115.95" x14ac:dyDescent="0.35">
      <c r="A11" s="110"/>
      <c r="B11" s="108"/>
      <c r="C11" s="180"/>
      <c r="D11" s="180"/>
      <c r="E11" s="120"/>
      <c r="F11" s="120"/>
      <c r="G11" s="124"/>
      <c r="H11" s="102"/>
      <c r="I11" s="102"/>
      <c r="J11" s="102"/>
      <c r="K11" s="112"/>
      <c r="L11" s="77" t="s">
        <v>16</v>
      </c>
      <c r="M11" s="85" t="s">
        <v>7</v>
      </c>
      <c r="N11" s="78" t="s">
        <v>7</v>
      </c>
      <c r="O11" s="79"/>
      <c r="P11" s="79"/>
      <c r="Q11" s="94"/>
      <c r="R11" s="56"/>
    </row>
    <row r="12" spans="1:22" ht="43.5" x14ac:dyDescent="0.35">
      <c r="A12" s="110"/>
      <c r="B12" s="108"/>
      <c r="C12" s="180"/>
      <c r="D12" s="180"/>
      <c r="E12" s="120"/>
      <c r="F12" s="120"/>
      <c r="G12" s="124"/>
      <c r="H12" s="102"/>
      <c r="I12" s="102"/>
      <c r="J12" s="102"/>
      <c r="K12" s="112"/>
      <c r="L12" s="77" t="s">
        <v>17</v>
      </c>
      <c r="M12" s="85" t="s">
        <v>7</v>
      </c>
      <c r="N12" s="78" t="s">
        <v>7</v>
      </c>
      <c r="O12" s="79"/>
      <c r="P12" s="79"/>
      <c r="Q12" s="94"/>
      <c r="R12" s="56"/>
    </row>
    <row r="13" spans="1:22" ht="42" customHeight="1" x14ac:dyDescent="0.35">
      <c r="A13" s="110"/>
      <c r="B13" s="108"/>
      <c r="C13" s="180"/>
      <c r="D13" s="180"/>
      <c r="E13" s="120"/>
      <c r="F13" s="120"/>
      <c r="G13" s="124"/>
      <c r="H13" s="102"/>
      <c r="I13" s="102"/>
      <c r="J13" s="102"/>
      <c r="K13" s="112"/>
      <c r="L13" s="77" t="s">
        <v>18</v>
      </c>
      <c r="M13" s="85" t="s">
        <v>7</v>
      </c>
      <c r="N13" s="78" t="s">
        <v>7</v>
      </c>
      <c r="O13" s="78" t="s">
        <v>7</v>
      </c>
      <c r="P13" s="78" t="s">
        <v>7</v>
      </c>
      <c r="Q13" s="94"/>
      <c r="R13" s="56"/>
    </row>
    <row r="14" spans="1:22" ht="29.45" customHeight="1" x14ac:dyDescent="0.35">
      <c r="A14" s="110"/>
      <c r="B14" s="108"/>
      <c r="C14" s="180"/>
      <c r="D14" s="180"/>
      <c r="E14" s="120"/>
      <c r="F14" s="120"/>
      <c r="G14" s="124"/>
      <c r="H14" s="102">
        <v>20</v>
      </c>
      <c r="I14" s="102">
        <v>40</v>
      </c>
      <c r="J14" s="102">
        <v>20</v>
      </c>
      <c r="K14" s="112">
        <v>20</v>
      </c>
      <c r="L14" s="77" t="s">
        <v>19</v>
      </c>
      <c r="M14" s="85" t="s">
        <v>7</v>
      </c>
      <c r="N14" s="78" t="s">
        <v>7</v>
      </c>
      <c r="O14" s="78" t="s">
        <v>7</v>
      </c>
      <c r="P14" s="78" t="s">
        <v>7</v>
      </c>
      <c r="Q14" s="94"/>
      <c r="R14" s="56"/>
    </row>
    <row r="15" spans="1:22" ht="58" x14ac:dyDescent="0.35">
      <c r="A15" s="110"/>
      <c r="B15" s="108"/>
      <c r="C15" s="180"/>
      <c r="D15" s="180"/>
      <c r="E15" s="120"/>
      <c r="F15" s="120"/>
      <c r="G15" s="124"/>
      <c r="H15" s="102"/>
      <c r="I15" s="102"/>
      <c r="J15" s="102"/>
      <c r="K15" s="112"/>
      <c r="L15" s="77" t="s">
        <v>20</v>
      </c>
      <c r="M15" s="85" t="s">
        <v>7</v>
      </c>
      <c r="N15" s="78" t="s">
        <v>7</v>
      </c>
      <c r="O15" s="78" t="s">
        <v>7</v>
      </c>
      <c r="P15" s="78" t="s">
        <v>7</v>
      </c>
      <c r="Q15" s="94"/>
      <c r="R15" s="56"/>
    </row>
    <row r="16" spans="1:22" ht="43.5" x14ac:dyDescent="0.35">
      <c r="A16" s="110"/>
      <c r="B16" s="108"/>
      <c r="C16" s="180"/>
      <c r="D16" s="180"/>
      <c r="E16" s="120"/>
      <c r="F16" s="120"/>
      <c r="G16" s="124"/>
      <c r="H16" s="102"/>
      <c r="I16" s="102"/>
      <c r="J16" s="102"/>
      <c r="K16" s="112"/>
      <c r="L16" s="77" t="s">
        <v>21</v>
      </c>
      <c r="M16" s="85" t="s">
        <v>7</v>
      </c>
      <c r="N16" s="78" t="s">
        <v>7</v>
      </c>
      <c r="O16" s="78" t="s">
        <v>7</v>
      </c>
      <c r="P16" s="78" t="s">
        <v>7</v>
      </c>
      <c r="Q16" s="94"/>
      <c r="R16" s="56"/>
    </row>
    <row r="17" spans="1:18" ht="42" customHeight="1" x14ac:dyDescent="0.35">
      <c r="A17" s="110"/>
      <c r="B17" s="108"/>
      <c r="C17" s="173"/>
      <c r="D17" s="173"/>
      <c r="E17" s="121"/>
      <c r="F17" s="121"/>
      <c r="G17" s="124"/>
      <c r="H17" s="102"/>
      <c r="I17" s="102"/>
      <c r="J17" s="102"/>
      <c r="K17" s="112"/>
      <c r="L17" s="77" t="s">
        <v>22</v>
      </c>
      <c r="M17" s="85" t="s">
        <v>7</v>
      </c>
      <c r="N17" s="78" t="s">
        <v>7</v>
      </c>
      <c r="O17" s="78" t="s">
        <v>7</v>
      </c>
      <c r="P17" s="85" t="s">
        <v>7</v>
      </c>
      <c r="Q17" s="95"/>
      <c r="R17" s="56"/>
    </row>
    <row r="18" spans="1:18" ht="42" customHeight="1" x14ac:dyDescent="0.35">
      <c r="A18" s="110"/>
      <c r="B18" s="108"/>
      <c r="C18" s="19" t="s">
        <v>508</v>
      </c>
      <c r="D18" s="21" t="s">
        <v>514</v>
      </c>
      <c r="E18" s="17"/>
      <c r="F18" s="17"/>
      <c r="G18" s="62">
        <v>90</v>
      </c>
      <c r="H18" s="17">
        <v>90</v>
      </c>
      <c r="I18" s="17">
        <v>90</v>
      </c>
      <c r="J18" s="17">
        <v>90</v>
      </c>
      <c r="K18" s="72">
        <v>90</v>
      </c>
      <c r="L18" s="159"/>
      <c r="M18" s="78"/>
      <c r="N18" s="78"/>
      <c r="O18" s="78"/>
      <c r="P18" s="85" t="s">
        <v>7</v>
      </c>
      <c r="Q18" s="92">
        <f>106936856/5</f>
        <v>21387371.199999999</v>
      </c>
      <c r="R18" s="56"/>
    </row>
    <row r="19" spans="1:18" ht="42" customHeight="1" x14ac:dyDescent="0.35">
      <c r="A19" s="110"/>
      <c r="B19" s="108"/>
      <c r="C19" s="19" t="s">
        <v>508</v>
      </c>
      <c r="D19" s="21" t="s">
        <v>509</v>
      </c>
      <c r="E19" s="22"/>
      <c r="F19" s="22"/>
      <c r="G19" s="62">
        <v>500</v>
      </c>
      <c r="H19" s="17">
        <v>125</v>
      </c>
      <c r="I19" s="17">
        <v>125</v>
      </c>
      <c r="J19" s="17">
        <v>125</v>
      </c>
      <c r="K19" s="72">
        <v>125</v>
      </c>
      <c r="L19" s="160"/>
      <c r="M19" s="83"/>
      <c r="N19" s="78"/>
      <c r="O19" s="78"/>
      <c r="P19" s="85" t="s">
        <v>7</v>
      </c>
      <c r="Q19" s="92"/>
      <c r="R19" s="56"/>
    </row>
    <row r="20" spans="1:18" ht="54" customHeight="1" x14ac:dyDescent="0.35">
      <c r="A20" s="110"/>
      <c r="B20" s="108"/>
      <c r="C20" s="19" t="s">
        <v>508</v>
      </c>
      <c r="D20" s="21" t="s">
        <v>510</v>
      </c>
      <c r="E20" s="22"/>
      <c r="F20" s="22"/>
      <c r="G20" s="62">
        <v>90</v>
      </c>
      <c r="H20" s="17">
        <v>90</v>
      </c>
      <c r="I20" s="17">
        <v>90</v>
      </c>
      <c r="J20" s="17">
        <v>90</v>
      </c>
      <c r="K20" s="72">
        <v>90</v>
      </c>
      <c r="L20" s="160"/>
      <c r="M20" s="83"/>
      <c r="N20" s="78"/>
      <c r="O20" s="78"/>
      <c r="P20" s="85" t="s">
        <v>7</v>
      </c>
      <c r="Q20" s="92"/>
      <c r="R20" s="56"/>
    </row>
    <row r="21" spans="1:18" ht="49" customHeight="1" x14ac:dyDescent="0.35">
      <c r="A21" s="110"/>
      <c r="B21" s="108"/>
      <c r="C21" s="19" t="s">
        <v>508</v>
      </c>
      <c r="D21" s="21" t="s">
        <v>512</v>
      </c>
      <c r="E21" s="22"/>
      <c r="F21" s="22"/>
      <c r="G21" s="62">
        <v>2</v>
      </c>
      <c r="H21" s="17">
        <v>2</v>
      </c>
      <c r="I21" s="17">
        <v>2</v>
      </c>
      <c r="J21" s="17">
        <v>2</v>
      </c>
      <c r="K21" s="72">
        <v>2</v>
      </c>
      <c r="L21" s="160"/>
      <c r="M21" s="83"/>
      <c r="N21" s="78"/>
      <c r="O21" s="78"/>
      <c r="P21" s="85" t="s">
        <v>7</v>
      </c>
      <c r="Q21" s="92"/>
      <c r="R21" s="56"/>
    </row>
    <row r="22" spans="1:18" ht="49" customHeight="1" x14ac:dyDescent="0.35">
      <c r="A22" s="110"/>
      <c r="B22" s="108"/>
      <c r="C22" s="19" t="s">
        <v>508</v>
      </c>
      <c r="D22" s="21" t="s">
        <v>511</v>
      </c>
      <c r="E22" s="22"/>
      <c r="F22" s="22"/>
      <c r="G22" s="62">
        <v>5</v>
      </c>
      <c r="H22" s="17">
        <v>5</v>
      </c>
      <c r="I22" s="17">
        <v>5</v>
      </c>
      <c r="J22" s="17">
        <v>5</v>
      </c>
      <c r="K22" s="72">
        <v>5</v>
      </c>
      <c r="L22" s="160"/>
      <c r="M22" s="83"/>
      <c r="N22" s="78"/>
      <c r="O22" s="78"/>
      <c r="P22" s="85" t="s">
        <v>7</v>
      </c>
      <c r="Q22" s="92"/>
      <c r="R22" s="56"/>
    </row>
    <row r="23" spans="1:18" ht="54" customHeight="1" x14ac:dyDescent="0.35">
      <c r="A23" s="111"/>
      <c r="B23" s="109"/>
      <c r="C23" s="19" t="s">
        <v>508</v>
      </c>
      <c r="D23" s="21" t="s">
        <v>513</v>
      </c>
      <c r="E23" s="22"/>
      <c r="F23" s="22"/>
      <c r="G23" s="62">
        <v>12</v>
      </c>
      <c r="H23" s="17">
        <v>12</v>
      </c>
      <c r="I23" s="17">
        <v>12</v>
      </c>
      <c r="J23" s="17">
        <v>12</v>
      </c>
      <c r="K23" s="72">
        <v>12</v>
      </c>
      <c r="L23" s="161"/>
      <c r="M23" s="83"/>
      <c r="N23" s="78"/>
      <c r="O23" s="78"/>
      <c r="P23" s="85" t="s">
        <v>7</v>
      </c>
      <c r="Q23" s="92"/>
      <c r="R23" s="56"/>
    </row>
    <row r="24" spans="1:18" ht="55.55" customHeight="1" x14ac:dyDescent="0.35">
      <c r="A24" s="96" t="s">
        <v>308</v>
      </c>
      <c r="B24" s="101" t="s">
        <v>23</v>
      </c>
      <c r="C24" s="14" t="s">
        <v>260</v>
      </c>
      <c r="D24" s="16" t="s">
        <v>467</v>
      </c>
      <c r="E24" s="17"/>
      <c r="F24" s="17">
        <v>37</v>
      </c>
      <c r="G24" s="61">
        <v>20</v>
      </c>
      <c r="H24" s="17">
        <v>10</v>
      </c>
      <c r="I24" s="17">
        <v>5</v>
      </c>
      <c r="J24" s="17">
        <v>5</v>
      </c>
      <c r="K24" s="72">
        <v>0</v>
      </c>
      <c r="L24" s="77" t="s">
        <v>24</v>
      </c>
      <c r="M24" s="85" t="s">
        <v>7</v>
      </c>
      <c r="N24" s="78" t="s">
        <v>7</v>
      </c>
      <c r="O24" s="78" t="s">
        <v>7</v>
      </c>
      <c r="P24" s="78" t="s">
        <v>7</v>
      </c>
      <c r="Q24" s="82">
        <f>(23787613+12816728)/8</f>
        <v>4575542.625</v>
      </c>
      <c r="R24" s="56"/>
    </row>
    <row r="25" spans="1:18" ht="58" x14ac:dyDescent="0.35">
      <c r="A25" s="96"/>
      <c r="B25" s="96"/>
      <c r="C25" s="140" t="s">
        <v>260</v>
      </c>
      <c r="D25" s="103" t="s">
        <v>468</v>
      </c>
      <c r="E25" s="102"/>
      <c r="F25" s="102">
        <v>14</v>
      </c>
      <c r="G25" s="136">
        <v>15</v>
      </c>
      <c r="H25" s="102">
        <v>10</v>
      </c>
      <c r="I25" s="102">
        <v>5</v>
      </c>
      <c r="J25" s="102">
        <v>0</v>
      </c>
      <c r="K25" s="112">
        <v>0</v>
      </c>
      <c r="L25" s="77" t="s">
        <v>25</v>
      </c>
      <c r="M25" s="85" t="s">
        <v>7</v>
      </c>
      <c r="N25" s="78" t="s">
        <v>7</v>
      </c>
      <c r="O25" s="78" t="s">
        <v>7</v>
      </c>
      <c r="P25" s="78" t="s">
        <v>7</v>
      </c>
      <c r="Q25" s="92">
        <f>50695493/5</f>
        <v>10139098.6</v>
      </c>
      <c r="R25" s="56"/>
    </row>
    <row r="26" spans="1:18" ht="58" x14ac:dyDescent="0.35">
      <c r="A26" s="96"/>
      <c r="B26" s="96"/>
      <c r="C26" s="140"/>
      <c r="D26" s="104"/>
      <c r="E26" s="102"/>
      <c r="F26" s="102"/>
      <c r="G26" s="124"/>
      <c r="H26" s="102"/>
      <c r="I26" s="102"/>
      <c r="J26" s="102"/>
      <c r="K26" s="112"/>
      <c r="L26" s="77" t="s">
        <v>26</v>
      </c>
      <c r="M26" s="85" t="s">
        <v>7</v>
      </c>
      <c r="N26" s="78" t="s">
        <v>7</v>
      </c>
      <c r="O26" s="78" t="s">
        <v>7</v>
      </c>
      <c r="P26" s="78" t="s">
        <v>7</v>
      </c>
      <c r="Q26" s="92"/>
      <c r="R26" s="56"/>
    </row>
    <row r="27" spans="1:18" ht="115.95" x14ac:dyDescent="0.35">
      <c r="A27" s="96" t="s">
        <v>309</v>
      </c>
      <c r="B27" s="101" t="s">
        <v>27</v>
      </c>
      <c r="C27" s="19" t="s">
        <v>261</v>
      </c>
      <c r="D27" s="16" t="s">
        <v>28</v>
      </c>
      <c r="E27" s="17"/>
      <c r="F27" s="17">
        <v>100</v>
      </c>
      <c r="G27" s="61">
        <v>85</v>
      </c>
      <c r="H27" s="17">
        <v>85</v>
      </c>
      <c r="I27" s="17">
        <v>85</v>
      </c>
      <c r="J27" s="17">
        <v>85</v>
      </c>
      <c r="K27" s="72">
        <v>85</v>
      </c>
      <c r="L27" s="77" t="s">
        <v>29</v>
      </c>
      <c r="M27" s="85" t="s">
        <v>7</v>
      </c>
      <c r="N27" s="78" t="s">
        <v>7</v>
      </c>
      <c r="O27" s="78" t="s">
        <v>7</v>
      </c>
      <c r="P27" s="78" t="s">
        <v>7</v>
      </c>
      <c r="Q27" s="92"/>
      <c r="R27" s="56"/>
    </row>
    <row r="28" spans="1:18" ht="58" x14ac:dyDescent="0.35">
      <c r="A28" s="96"/>
      <c r="B28" s="96"/>
      <c r="C28" s="19" t="s">
        <v>261</v>
      </c>
      <c r="D28" s="16" t="s">
        <v>30</v>
      </c>
      <c r="E28" s="17"/>
      <c r="F28" s="17"/>
      <c r="G28" s="61">
        <v>80</v>
      </c>
      <c r="H28" s="17">
        <v>80</v>
      </c>
      <c r="I28" s="17">
        <v>80</v>
      </c>
      <c r="J28" s="17">
        <v>80</v>
      </c>
      <c r="K28" s="72">
        <v>80</v>
      </c>
      <c r="L28" s="77" t="s">
        <v>31</v>
      </c>
      <c r="M28" s="85" t="s">
        <v>7</v>
      </c>
      <c r="N28" s="78" t="s">
        <v>7</v>
      </c>
      <c r="O28" s="78" t="s">
        <v>7</v>
      </c>
      <c r="P28" s="78" t="s">
        <v>7</v>
      </c>
      <c r="Q28" s="92"/>
      <c r="R28" s="56"/>
    </row>
    <row r="29" spans="1:18" ht="101.45" x14ac:dyDescent="0.35">
      <c r="A29" s="96"/>
      <c r="B29" s="96"/>
      <c r="C29" s="140" t="s">
        <v>261</v>
      </c>
      <c r="D29" s="103" t="s">
        <v>251</v>
      </c>
      <c r="E29" s="119"/>
      <c r="F29" s="119"/>
      <c r="G29" s="136">
        <v>85</v>
      </c>
      <c r="H29" s="102">
        <v>85</v>
      </c>
      <c r="I29" s="102">
        <v>85</v>
      </c>
      <c r="J29" s="102">
        <v>85</v>
      </c>
      <c r="K29" s="112">
        <v>85</v>
      </c>
      <c r="L29" s="77" t="s">
        <v>32</v>
      </c>
      <c r="M29" s="85" t="s">
        <v>7</v>
      </c>
      <c r="N29" s="78" t="s">
        <v>7</v>
      </c>
      <c r="O29" s="78" t="s">
        <v>7</v>
      </c>
      <c r="P29" s="78" t="s">
        <v>7</v>
      </c>
      <c r="Q29" s="92"/>
      <c r="R29" s="56"/>
    </row>
    <row r="30" spans="1:18" ht="43.5" x14ac:dyDescent="0.35">
      <c r="A30" s="96"/>
      <c r="B30" s="96"/>
      <c r="C30" s="99"/>
      <c r="D30" s="104"/>
      <c r="E30" s="120"/>
      <c r="F30" s="120"/>
      <c r="G30" s="124"/>
      <c r="H30" s="102"/>
      <c r="I30" s="102"/>
      <c r="J30" s="102"/>
      <c r="K30" s="112"/>
      <c r="L30" s="77" t="s">
        <v>33</v>
      </c>
      <c r="M30" s="85" t="s">
        <v>7</v>
      </c>
      <c r="N30" s="78" t="s">
        <v>7</v>
      </c>
      <c r="O30" s="78" t="s">
        <v>7</v>
      </c>
      <c r="P30" s="78" t="s">
        <v>7</v>
      </c>
      <c r="Q30" s="92"/>
      <c r="R30" s="56"/>
    </row>
    <row r="31" spans="1:18" ht="101.45" x14ac:dyDescent="0.35">
      <c r="A31" s="96"/>
      <c r="B31" s="96"/>
      <c r="C31" s="99"/>
      <c r="D31" s="104"/>
      <c r="E31" s="120"/>
      <c r="F31" s="120"/>
      <c r="G31" s="124"/>
      <c r="H31" s="102"/>
      <c r="I31" s="102"/>
      <c r="J31" s="102"/>
      <c r="K31" s="112"/>
      <c r="L31" s="77" t="s">
        <v>34</v>
      </c>
      <c r="M31" s="85" t="s">
        <v>7</v>
      </c>
      <c r="N31" s="78" t="s">
        <v>7</v>
      </c>
      <c r="O31" s="78" t="s">
        <v>7</v>
      </c>
      <c r="P31" s="78" t="s">
        <v>7</v>
      </c>
      <c r="Q31" s="92"/>
      <c r="R31" s="56"/>
    </row>
    <row r="32" spans="1:18" ht="43.5" x14ac:dyDescent="0.35">
      <c r="A32" s="96"/>
      <c r="B32" s="96"/>
      <c r="C32" s="99"/>
      <c r="D32" s="104"/>
      <c r="E32" s="121"/>
      <c r="F32" s="121"/>
      <c r="G32" s="124"/>
      <c r="H32" s="102"/>
      <c r="I32" s="102"/>
      <c r="J32" s="102"/>
      <c r="K32" s="112"/>
      <c r="L32" s="77" t="s">
        <v>35</v>
      </c>
      <c r="M32" s="85" t="s">
        <v>7</v>
      </c>
      <c r="N32" s="78" t="s">
        <v>7</v>
      </c>
      <c r="O32" s="78" t="s">
        <v>7</v>
      </c>
      <c r="P32" s="78" t="s">
        <v>7</v>
      </c>
      <c r="Q32" s="92"/>
      <c r="R32" s="56"/>
    </row>
    <row r="33" spans="1:18" ht="48.05" customHeight="1" x14ac:dyDescent="0.35">
      <c r="A33" s="96"/>
      <c r="B33" s="96"/>
      <c r="C33" s="19" t="s">
        <v>280</v>
      </c>
      <c r="D33" s="16" t="s">
        <v>36</v>
      </c>
      <c r="E33" s="17"/>
      <c r="F33" s="17"/>
      <c r="G33" s="61">
        <v>100</v>
      </c>
      <c r="H33" s="17">
        <v>25</v>
      </c>
      <c r="I33" s="17">
        <v>25</v>
      </c>
      <c r="J33" s="17">
        <v>25</v>
      </c>
      <c r="K33" s="72">
        <v>25</v>
      </c>
      <c r="L33" s="77" t="s">
        <v>37</v>
      </c>
      <c r="M33" s="85" t="s">
        <v>7</v>
      </c>
      <c r="N33" s="78" t="s">
        <v>7</v>
      </c>
      <c r="O33" s="78" t="s">
        <v>7</v>
      </c>
      <c r="P33" s="78" t="s">
        <v>7</v>
      </c>
      <c r="Q33" s="92"/>
      <c r="R33" s="56"/>
    </row>
    <row r="34" spans="1:18" ht="58" x14ac:dyDescent="0.35">
      <c r="A34" s="96"/>
      <c r="B34" s="96"/>
      <c r="C34" s="141" t="s">
        <v>260</v>
      </c>
      <c r="D34" s="162" t="s">
        <v>38</v>
      </c>
      <c r="E34" s="106"/>
      <c r="F34" s="106"/>
      <c r="G34" s="134">
        <v>40</v>
      </c>
      <c r="H34" s="106">
        <v>10</v>
      </c>
      <c r="I34" s="106">
        <v>10</v>
      </c>
      <c r="J34" s="106">
        <v>10</v>
      </c>
      <c r="K34" s="129">
        <v>10</v>
      </c>
      <c r="L34" s="77" t="s">
        <v>39</v>
      </c>
      <c r="M34" s="85" t="s">
        <v>7</v>
      </c>
      <c r="N34" s="78" t="s">
        <v>7</v>
      </c>
      <c r="O34" s="78" t="s">
        <v>7</v>
      </c>
      <c r="P34" s="78" t="s">
        <v>7</v>
      </c>
      <c r="Q34" s="92">
        <v>4575542.63</v>
      </c>
      <c r="R34" s="56"/>
    </row>
    <row r="35" spans="1:18" ht="51" customHeight="1" x14ac:dyDescent="0.35">
      <c r="A35" s="96"/>
      <c r="B35" s="96"/>
      <c r="C35" s="99"/>
      <c r="D35" s="104"/>
      <c r="E35" s="106"/>
      <c r="F35" s="106"/>
      <c r="G35" s="124"/>
      <c r="H35" s="102"/>
      <c r="I35" s="102"/>
      <c r="J35" s="102"/>
      <c r="K35" s="112"/>
      <c r="L35" s="77" t="s">
        <v>40</v>
      </c>
      <c r="M35" s="85" t="s">
        <v>7</v>
      </c>
      <c r="N35" s="78" t="s">
        <v>7</v>
      </c>
      <c r="O35" s="78" t="s">
        <v>7</v>
      </c>
      <c r="P35" s="78" t="s">
        <v>7</v>
      </c>
      <c r="Q35" s="92"/>
      <c r="R35" s="56"/>
    </row>
    <row r="36" spans="1:18" ht="56.45" customHeight="1" x14ac:dyDescent="0.35">
      <c r="A36" s="96"/>
      <c r="B36" s="96"/>
      <c r="C36" s="19" t="s">
        <v>282</v>
      </c>
      <c r="D36" s="16" t="s">
        <v>41</v>
      </c>
      <c r="E36" s="17"/>
      <c r="F36" s="17"/>
      <c r="G36" s="61">
        <v>600</v>
      </c>
      <c r="H36" s="17">
        <v>150</v>
      </c>
      <c r="I36" s="17">
        <v>150</v>
      </c>
      <c r="J36" s="17">
        <v>150</v>
      </c>
      <c r="K36" s="72">
        <v>150</v>
      </c>
      <c r="L36" s="77" t="s">
        <v>42</v>
      </c>
      <c r="M36" s="85" t="s">
        <v>7</v>
      </c>
      <c r="N36" s="78" t="s">
        <v>7</v>
      </c>
      <c r="O36" s="78" t="s">
        <v>7</v>
      </c>
      <c r="P36" s="78" t="s">
        <v>7</v>
      </c>
      <c r="Q36" s="82">
        <f>51819406/16</f>
        <v>3238712.875</v>
      </c>
      <c r="R36" s="56"/>
    </row>
    <row r="37" spans="1:18" ht="45" customHeight="1" x14ac:dyDescent="0.35">
      <c r="A37" s="96"/>
      <c r="B37" s="96"/>
      <c r="C37" s="19" t="s">
        <v>282</v>
      </c>
      <c r="D37" s="16" t="s">
        <v>43</v>
      </c>
      <c r="E37" s="17"/>
      <c r="F37" s="17"/>
      <c r="G37" s="61">
        <v>1500</v>
      </c>
      <c r="H37" s="17">
        <v>350</v>
      </c>
      <c r="I37" s="17">
        <v>400</v>
      </c>
      <c r="J37" s="17">
        <v>400</v>
      </c>
      <c r="K37" s="72">
        <v>350</v>
      </c>
      <c r="L37" s="77" t="s">
        <v>44</v>
      </c>
      <c r="M37" s="85" t="s">
        <v>7</v>
      </c>
      <c r="N37" s="78" t="s">
        <v>7</v>
      </c>
      <c r="O37" s="78" t="s">
        <v>7</v>
      </c>
      <c r="P37" s="78" t="s">
        <v>7</v>
      </c>
      <c r="Q37" s="82">
        <f>51819406/16</f>
        <v>3238712.875</v>
      </c>
      <c r="R37" s="56"/>
    </row>
    <row r="38" spans="1:18" ht="54" customHeight="1" x14ac:dyDescent="0.35">
      <c r="A38" s="96"/>
      <c r="B38" s="96"/>
      <c r="C38" s="19" t="s">
        <v>281</v>
      </c>
      <c r="D38" s="16" t="s">
        <v>45</v>
      </c>
      <c r="E38" s="17"/>
      <c r="F38" s="17"/>
      <c r="G38" s="61">
        <v>10</v>
      </c>
      <c r="H38" s="17">
        <v>2</v>
      </c>
      <c r="I38" s="17">
        <v>3</v>
      </c>
      <c r="J38" s="17">
        <v>3</v>
      </c>
      <c r="K38" s="72">
        <v>2</v>
      </c>
      <c r="L38" s="77" t="s">
        <v>46</v>
      </c>
      <c r="M38" s="85" t="s">
        <v>7</v>
      </c>
      <c r="N38" s="78" t="s">
        <v>7</v>
      </c>
      <c r="O38" s="78" t="s">
        <v>7</v>
      </c>
      <c r="P38" s="78" t="s">
        <v>7</v>
      </c>
      <c r="Q38" s="82">
        <v>3605629.1666666698</v>
      </c>
      <c r="R38" s="56"/>
    </row>
    <row r="39" spans="1:18" ht="43.05" customHeight="1" x14ac:dyDescent="0.35">
      <c r="A39" s="96"/>
      <c r="B39" s="96"/>
      <c r="C39" s="19" t="s">
        <v>263</v>
      </c>
      <c r="D39" s="16" t="s">
        <v>47</v>
      </c>
      <c r="E39" s="17"/>
      <c r="F39" s="17"/>
      <c r="G39" s="61">
        <v>6300</v>
      </c>
      <c r="H39" s="17">
        <v>1575</v>
      </c>
      <c r="I39" s="17">
        <v>1575</v>
      </c>
      <c r="J39" s="17">
        <v>1575</v>
      </c>
      <c r="K39" s="72">
        <v>1575</v>
      </c>
      <c r="L39" s="77" t="s">
        <v>48</v>
      </c>
      <c r="M39" s="85" t="s">
        <v>7</v>
      </c>
      <c r="N39" s="78" t="s">
        <v>7</v>
      </c>
      <c r="O39" s="78" t="s">
        <v>7</v>
      </c>
      <c r="P39" s="78" t="s">
        <v>7</v>
      </c>
      <c r="Q39" s="82">
        <f>51819406/16</f>
        <v>3238712.875</v>
      </c>
      <c r="R39" s="56"/>
    </row>
    <row r="40" spans="1:18" ht="93.05" customHeight="1" x14ac:dyDescent="0.35">
      <c r="A40" s="96" t="s">
        <v>310</v>
      </c>
      <c r="B40" s="101" t="s">
        <v>49</v>
      </c>
      <c r="C40" s="23" t="s">
        <v>260</v>
      </c>
      <c r="D40" s="24" t="s">
        <v>50</v>
      </c>
      <c r="E40" s="25"/>
      <c r="F40" s="25"/>
      <c r="G40" s="63">
        <v>86</v>
      </c>
      <c r="H40" s="25">
        <v>20</v>
      </c>
      <c r="I40" s="25">
        <v>25</v>
      </c>
      <c r="J40" s="25">
        <v>25</v>
      </c>
      <c r="K40" s="38">
        <v>16</v>
      </c>
      <c r="L40" s="77" t="s">
        <v>51</v>
      </c>
      <c r="M40" s="85" t="s">
        <v>7</v>
      </c>
      <c r="N40" s="78" t="s">
        <v>7</v>
      </c>
      <c r="O40" s="78" t="s">
        <v>7</v>
      </c>
      <c r="P40" s="78" t="s">
        <v>7</v>
      </c>
      <c r="Q40" s="82">
        <f>(23787613+12816728)/8</f>
        <v>4575542.625</v>
      </c>
      <c r="R40" s="56"/>
    </row>
    <row r="41" spans="1:18" ht="94" customHeight="1" x14ac:dyDescent="0.35">
      <c r="A41" s="96"/>
      <c r="B41" s="101"/>
      <c r="C41" s="26" t="s">
        <v>260</v>
      </c>
      <c r="D41" s="27" t="s">
        <v>54</v>
      </c>
      <c r="E41" s="28"/>
      <c r="F41" s="28"/>
      <c r="G41" s="64">
        <v>10</v>
      </c>
      <c r="H41" s="28">
        <v>2</v>
      </c>
      <c r="I41" s="28">
        <v>3</v>
      </c>
      <c r="J41" s="28">
        <v>3</v>
      </c>
      <c r="K41" s="40">
        <v>2</v>
      </c>
      <c r="L41" s="77" t="s">
        <v>55</v>
      </c>
      <c r="M41" s="84"/>
      <c r="N41" s="84"/>
      <c r="O41" s="78"/>
      <c r="P41" s="78"/>
      <c r="Q41" s="82">
        <f>(23787613+12816728)/8</f>
        <v>4575542.625</v>
      </c>
      <c r="R41" s="56"/>
    </row>
    <row r="42" spans="1:18" ht="68.05" customHeight="1" x14ac:dyDescent="0.35">
      <c r="A42" s="96"/>
      <c r="B42" s="96"/>
      <c r="C42" s="26" t="s">
        <v>263</v>
      </c>
      <c r="D42" s="27" t="s">
        <v>52</v>
      </c>
      <c r="E42" s="28"/>
      <c r="F42" s="28"/>
      <c r="G42" s="64">
        <v>22</v>
      </c>
      <c r="H42" s="28">
        <v>5</v>
      </c>
      <c r="I42" s="28">
        <v>6</v>
      </c>
      <c r="J42" s="28">
        <v>6</v>
      </c>
      <c r="K42" s="40">
        <v>5</v>
      </c>
      <c r="L42" s="77" t="s">
        <v>53</v>
      </c>
      <c r="M42" s="85" t="s">
        <v>7</v>
      </c>
      <c r="N42" s="78" t="s">
        <v>7</v>
      </c>
      <c r="O42" s="78" t="s">
        <v>7</v>
      </c>
      <c r="P42" s="78" t="s">
        <v>7</v>
      </c>
      <c r="Q42" s="82">
        <f t="shared" ref="Q42:Q49" si="0">51819406/16</f>
        <v>3238712.875</v>
      </c>
      <c r="R42" s="56"/>
    </row>
    <row r="43" spans="1:18" ht="55.05" customHeight="1" x14ac:dyDescent="0.35">
      <c r="A43" s="96"/>
      <c r="B43" s="96"/>
      <c r="C43" s="26" t="s">
        <v>263</v>
      </c>
      <c r="D43" s="27" t="s">
        <v>56</v>
      </c>
      <c r="E43" s="28"/>
      <c r="F43" s="28"/>
      <c r="G43" s="64">
        <v>88</v>
      </c>
      <c r="H43" s="28">
        <v>20</v>
      </c>
      <c r="I43" s="28">
        <v>24</v>
      </c>
      <c r="J43" s="28">
        <v>24</v>
      </c>
      <c r="K43" s="40">
        <v>20</v>
      </c>
      <c r="L43" s="77" t="s">
        <v>57</v>
      </c>
      <c r="M43" s="85" t="s">
        <v>7</v>
      </c>
      <c r="N43" s="78" t="s">
        <v>7</v>
      </c>
      <c r="O43" s="78" t="s">
        <v>7</v>
      </c>
      <c r="P43" s="78" t="s">
        <v>7</v>
      </c>
      <c r="Q43" s="82">
        <f t="shared" si="0"/>
        <v>3238712.875</v>
      </c>
      <c r="R43" s="56"/>
    </row>
    <row r="44" spans="1:18" ht="58" x14ac:dyDescent="0.35">
      <c r="A44" s="96"/>
      <c r="B44" s="96"/>
      <c r="C44" s="26" t="s">
        <v>263</v>
      </c>
      <c r="D44" s="27" t="s">
        <v>58</v>
      </c>
      <c r="E44" s="28"/>
      <c r="F44" s="28"/>
      <c r="G44" s="64">
        <v>21</v>
      </c>
      <c r="H44" s="28">
        <v>4</v>
      </c>
      <c r="I44" s="28">
        <v>6</v>
      </c>
      <c r="J44" s="28">
        <v>6</v>
      </c>
      <c r="K44" s="40">
        <v>5</v>
      </c>
      <c r="L44" s="77" t="s">
        <v>59</v>
      </c>
      <c r="M44" s="85" t="s">
        <v>7</v>
      </c>
      <c r="N44" s="78" t="s">
        <v>7</v>
      </c>
      <c r="O44" s="78" t="s">
        <v>7</v>
      </c>
      <c r="P44" s="78" t="s">
        <v>7</v>
      </c>
      <c r="Q44" s="82">
        <f t="shared" si="0"/>
        <v>3238712.875</v>
      </c>
      <c r="R44" s="56"/>
    </row>
    <row r="45" spans="1:18" ht="87" x14ac:dyDescent="0.35">
      <c r="A45" s="96"/>
      <c r="B45" s="96"/>
      <c r="C45" s="26" t="s">
        <v>263</v>
      </c>
      <c r="D45" s="27" t="s">
        <v>60</v>
      </c>
      <c r="E45" s="28"/>
      <c r="F45" s="28"/>
      <c r="G45" s="64">
        <v>12</v>
      </c>
      <c r="H45" s="28">
        <v>3</v>
      </c>
      <c r="I45" s="28">
        <v>3</v>
      </c>
      <c r="J45" s="28">
        <v>3</v>
      </c>
      <c r="K45" s="40">
        <v>3</v>
      </c>
      <c r="L45" s="77" t="s">
        <v>61</v>
      </c>
      <c r="M45" s="85" t="s">
        <v>7</v>
      </c>
      <c r="N45" s="78" t="s">
        <v>7</v>
      </c>
      <c r="O45" s="78" t="s">
        <v>7</v>
      </c>
      <c r="P45" s="78" t="s">
        <v>7</v>
      </c>
      <c r="Q45" s="82">
        <f t="shared" si="0"/>
        <v>3238712.875</v>
      </c>
      <c r="R45" s="56"/>
    </row>
    <row r="46" spans="1:18" ht="83" customHeight="1" x14ac:dyDescent="0.35">
      <c r="A46" s="96"/>
      <c r="B46" s="96"/>
      <c r="C46" s="26" t="s">
        <v>263</v>
      </c>
      <c r="D46" s="27" t="s">
        <v>62</v>
      </c>
      <c r="E46" s="28"/>
      <c r="F46" s="28"/>
      <c r="G46" s="64">
        <v>12</v>
      </c>
      <c r="H46" s="28">
        <v>3</v>
      </c>
      <c r="I46" s="28">
        <v>3</v>
      </c>
      <c r="J46" s="28">
        <v>3</v>
      </c>
      <c r="K46" s="40">
        <v>3</v>
      </c>
      <c r="L46" s="77" t="s">
        <v>63</v>
      </c>
      <c r="M46" s="85" t="s">
        <v>7</v>
      </c>
      <c r="N46" s="78" t="s">
        <v>7</v>
      </c>
      <c r="O46" s="78" t="s">
        <v>7</v>
      </c>
      <c r="P46" s="78" t="s">
        <v>7</v>
      </c>
      <c r="Q46" s="82">
        <f t="shared" si="0"/>
        <v>3238712.875</v>
      </c>
      <c r="R46" s="56"/>
    </row>
    <row r="47" spans="1:18" ht="67" customHeight="1" x14ac:dyDescent="0.35">
      <c r="A47" s="96"/>
      <c r="B47" s="96"/>
      <c r="C47" s="26" t="s">
        <v>263</v>
      </c>
      <c r="D47" s="27" t="s">
        <v>64</v>
      </c>
      <c r="E47" s="28"/>
      <c r="F47" s="28"/>
      <c r="G47" s="64">
        <v>100</v>
      </c>
      <c r="H47" s="28">
        <v>100</v>
      </c>
      <c r="I47" s="28">
        <v>100</v>
      </c>
      <c r="J47" s="28">
        <v>100</v>
      </c>
      <c r="K47" s="40">
        <v>100</v>
      </c>
      <c r="L47" s="77" t="s">
        <v>65</v>
      </c>
      <c r="M47" s="85" t="s">
        <v>7</v>
      </c>
      <c r="N47" s="78" t="s">
        <v>7</v>
      </c>
      <c r="O47" s="78" t="s">
        <v>7</v>
      </c>
      <c r="P47" s="78" t="s">
        <v>7</v>
      </c>
      <c r="Q47" s="82">
        <f t="shared" si="0"/>
        <v>3238712.875</v>
      </c>
      <c r="R47" s="56"/>
    </row>
    <row r="48" spans="1:18" ht="68.05" customHeight="1" x14ac:dyDescent="0.35">
      <c r="A48" s="96"/>
      <c r="B48" s="96"/>
      <c r="C48" s="26" t="s">
        <v>263</v>
      </c>
      <c r="D48" s="27" t="s">
        <v>66</v>
      </c>
      <c r="E48" s="28"/>
      <c r="F48" s="28"/>
      <c r="G48" s="64">
        <v>20</v>
      </c>
      <c r="H48" s="28">
        <v>4</v>
      </c>
      <c r="I48" s="28">
        <v>6</v>
      </c>
      <c r="J48" s="28">
        <v>6</v>
      </c>
      <c r="K48" s="40">
        <v>4</v>
      </c>
      <c r="L48" s="77" t="s">
        <v>67</v>
      </c>
      <c r="M48" s="85" t="s">
        <v>7</v>
      </c>
      <c r="N48" s="78" t="s">
        <v>7</v>
      </c>
      <c r="O48" s="78" t="s">
        <v>7</v>
      </c>
      <c r="P48" s="78" t="s">
        <v>7</v>
      </c>
      <c r="Q48" s="82">
        <f t="shared" si="0"/>
        <v>3238712.875</v>
      </c>
      <c r="R48" s="56"/>
    </row>
    <row r="49" spans="1:18" ht="56" customHeight="1" x14ac:dyDescent="0.35">
      <c r="A49" s="97"/>
      <c r="B49" s="97"/>
      <c r="C49" s="29" t="s">
        <v>263</v>
      </c>
      <c r="D49" s="30" t="s">
        <v>68</v>
      </c>
      <c r="E49" s="31"/>
      <c r="F49" s="31"/>
      <c r="G49" s="65">
        <v>100</v>
      </c>
      <c r="H49" s="31">
        <v>100</v>
      </c>
      <c r="I49" s="31">
        <v>100</v>
      </c>
      <c r="J49" s="31">
        <v>100</v>
      </c>
      <c r="K49" s="41">
        <v>100</v>
      </c>
      <c r="L49" s="77" t="s">
        <v>69</v>
      </c>
      <c r="M49" s="85" t="s">
        <v>7</v>
      </c>
      <c r="N49" s="78" t="s">
        <v>7</v>
      </c>
      <c r="O49" s="78" t="s">
        <v>7</v>
      </c>
      <c r="P49" s="78" t="s">
        <v>7</v>
      </c>
      <c r="Q49" s="82">
        <f t="shared" si="0"/>
        <v>3238712.875</v>
      </c>
      <c r="R49" s="56"/>
    </row>
    <row r="50" spans="1:18" ht="37.549999999999997" customHeight="1" x14ac:dyDescent="0.35">
      <c r="A50" s="96" t="s">
        <v>311</v>
      </c>
      <c r="B50" s="96" t="s">
        <v>314</v>
      </c>
      <c r="C50" s="19" t="s">
        <v>283</v>
      </c>
      <c r="D50" s="16" t="s">
        <v>252</v>
      </c>
      <c r="E50" s="119"/>
      <c r="F50" s="32">
        <v>0.98</v>
      </c>
      <c r="G50" s="61">
        <v>95</v>
      </c>
      <c r="H50" s="17">
        <v>95</v>
      </c>
      <c r="I50" s="17">
        <v>95</v>
      </c>
      <c r="J50" s="17">
        <v>95</v>
      </c>
      <c r="K50" s="72">
        <v>95</v>
      </c>
      <c r="L50" s="159" t="s">
        <v>569</v>
      </c>
      <c r="M50" s="83"/>
      <c r="N50" s="78"/>
      <c r="O50" s="78"/>
      <c r="P50" s="78"/>
      <c r="Q50" s="92">
        <f>50695493/5</f>
        <v>10139098.6</v>
      </c>
      <c r="R50" s="56"/>
    </row>
    <row r="51" spans="1:18" ht="37.549999999999997" customHeight="1" x14ac:dyDescent="0.35">
      <c r="A51" s="96"/>
      <c r="B51" s="96"/>
      <c r="C51" s="19" t="s">
        <v>283</v>
      </c>
      <c r="D51" s="16" t="s">
        <v>253</v>
      </c>
      <c r="E51" s="120"/>
      <c r="F51" s="32">
        <v>0.08</v>
      </c>
      <c r="G51" s="61">
        <v>7</v>
      </c>
      <c r="H51" s="17">
        <v>7</v>
      </c>
      <c r="I51" s="17">
        <v>7</v>
      </c>
      <c r="J51" s="17">
        <v>7</v>
      </c>
      <c r="K51" s="72">
        <v>7</v>
      </c>
      <c r="L51" s="160"/>
      <c r="M51" s="83"/>
      <c r="N51" s="78"/>
      <c r="O51" s="78"/>
      <c r="P51" s="78"/>
      <c r="Q51" s="92"/>
      <c r="R51" s="56"/>
    </row>
    <row r="52" spans="1:18" ht="40" customHeight="1" x14ac:dyDescent="0.35">
      <c r="A52" s="96"/>
      <c r="B52" s="96"/>
      <c r="C52" s="19" t="s">
        <v>283</v>
      </c>
      <c r="D52" s="16" t="s">
        <v>254</v>
      </c>
      <c r="E52" s="120"/>
      <c r="F52" s="33">
        <v>3389</v>
      </c>
      <c r="G52" s="61">
        <v>2000</v>
      </c>
      <c r="H52" s="17">
        <v>500</v>
      </c>
      <c r="I52" s="17">
        <v>500</v>
      </c>
      <c r="J52" s="17">
        <v>500</v>
      </c>
      <c r="K52" s="72">
        <v>500</v>
      </c>
      <c r="L52" s="160"/>
      <c r="M52" s="83"/>
      <c r="N52" s="78"/>
      <c r="O52" s="78"/>
      <c r="P52" s="78"/>
      <c r="Q52" s="92"/>
      <c r="R52" s="56"/>
    </row>
    <row r="53" spans="1:18" ht="54" customHeight="1" x14ac:dyDescent="0.35">
      <c r="A53" s="96"/>
      <c r="B53" s="96"/>
      <c r="C53" s="19" t="s">
        <v>283</v>
      </c>
      <c r="D53" s="16" t="s">
        <v>255</v>
      </c>
      <c r="E53" s="120"/>
      <c r="F53" s="102">
        <v>8.07</v>
      </c>
      <c r="G53" s="61">
        <v>2</v>
      </c>
      <c r="H53" s="17">
        <v>2</v>
      </c>
      <c r="I53" s="17">
        <v>2</v>
      </c>
      <c r="J53" s="17">
        <v>2</v>
      </c>
      <c r="K53" s="72">
        <v>2</v>
      </c>
      <c r="L53" s="160"/>
      <c r="M53" s="83"/>
      <c r="N53" s="78"/>
      <c r="O53" s="78"/>
      <c r="P53" s="78"/>
      <c r="Q53" s="92"/>
      <c r="R53" s="56"/>
    </row>
    <row r="54" spans="1:18" ht="40" customHeight="1" x14ac:dyDescent="0.35">
      <c r="A54" s="96"/>
      <c r="B54" s="96"/>
      <c r="C54" s="19" t="s">
        <v>283</v>
      </c>
      <c r="D54" s="16" t="s">
        <v>256</v>
      </c>
      <c r="E54" s="120"/>
      <c r="F54" s="102"/>
      <c r="G54" s="61">
        <v>7</v>
      </c>
      <c r="H54" s="17">
        <v>7</v>
      </c>
      <c r="I54" s="17">
        <v>7</v>
      </c>
      <c r="J54" s="17">
        <v>7</v>
      </c>
      <c r="K54" s="72">
        <v>7</v>
      </c>
      <c r="L54" s="160"/>
      <c r="M54" s="83"/>
      <c r="N54" s="78"/>
      <c r="O54" s="78"/>
      <c r="P54" s="78"/>
      <c r="Q54" s="92"/>
      <c r="R54" s="56"/>
    </row>
    <row r="55" spans="1:18" ht="40" customHeight="1" x14ac:dyDescent="0.35">
      <c r="A55" s="96"/>
      <c r="B55" s="96"/>
      <c r="C55" s="19" t="s">
        <v>283</v>
      </c>
      <c r="D55" s="16" t="s">
        <v>259</v>
      </c>
      <c r="E55" s="121"/>
      <c r="F55" s="33">
        <v>7462</v>
      </c>
      <c r="G55" s="61">
        <v>7000</v>
      </c>
      <c r="H55" s="17">
        <v>1750</v>
      </c>
      <c r="I55" s="17">
        <v>1750</v>
      </c>
      <c r="J55" s="17">
        <v>1750</v>
      </c>
      <c r="K55" s="72">
        <v>1750</v>
      </c>
      <c r="L55" s="161"/>
      <c r="M55" s="83"/>
      <c r="N55" s="78"/>
      <c r="O55" s="78"/>
      <c r="P55" s="78"/>
      <c r="Q55" s="92"/>
      <c r="R55" s="56"/>
    </row>
    <row r="56" spans="1:18" ht="40" customHeight="1" x14ac:dyDescent="0.35">
      <c r="A56" s="96" t="s">
        <v>312</v>
      </c>
      <c r="B56" s="96" t="s">
        <v>313</v>
      </c>
      <c r="C56" s="14" t="s">
        <v>283</v>
      </c>
      <c r="D56" s="34" t="s">
        <v>324</v>
      </c>
      <c r="E56" s="17"/>
      <c r="F56" s="33">
        <v>16557</v>
      </c>
      <c r="G56" s="61">
        <v>14000</v>
      </c>
      <c r="H56" s="17">
        <v>3500</v>
      </c>
      <c r="I56" s="17">
        <v>3500</v>
      </c>
      <c r="J56" s="17">
        <v>3500</v>
      </c>
      <c r="K56" s="72">
        <v>3500</v>
      </c>
      <c r="L56" s="159" t="s">
        <v>570</v>
      </c>
      <c r="M56" s="83"/>
      <c r="N56" s="78"/>
      <c r="O56" s="78"/>
      <c r="P56" s="78"/>
      <c r="Q56" s="92">
        <f>50695493/5</f>
        <v>10139098.6</v>
      </c>
      <c r="R56" s="56"/>
    </row>
    <row r="57" spans="1:18" ht="52.05" customHeight="1" x14ac:dyDescent="0.35">
      <c r="A57" s="96"/>
      <c r="B57" s="96"/>
      <c r="C57" s="14" t="s">
        <v>283</v>
      </c>
      <c r="D57" s="16" t="s">
        <v>257</v>
      </c>
      <c r="E57" s="17"/>
      <c r="F57" s="102">
        <v>8.2799999999999994</v>
      </c>
      <c r="G57" s="61">
        <v>2</v>
      </c>
      <c r="H57" s="17">
        <v>2</v>
      </c>
      <c r="I57" s="17">
        <v>2</v>
      </c>
      <c r="J57" s="17">
        <v>2</v>
      </c>
      <c r="K57" s="72">
        <v>2</v>
      </c>
      <c r="L57" s="160"/>
      <c r="M57" s="83"/>
      <c r="N57" s="78"/>
      <c r="O57" s="78"/>
      <c r="P57" s="78"/>
      <c r="Q57" s="92"/>
      <c r="R57" s="56"/>
    </row>
    <row r="58" spans="1:18" ht="40" customHeight="1" x14ac:dyDescent="0.35">
      <c r="A58" s="96"/>
      <c r="B58" s="96"/>
      <c r="C58" s="14" t="s">
        <v>283</v>
      </c>
      <c r="D58" s="16" t="s">
        <v>258</v>
      </c>
      <c r="E58" s="17"/>
      <c r="F58" s="102"/>
      <c r="G58" s="61">
        <v>7</v>
      </c>
      <c r="H58" s="17">
        <v>7</v>
      </c>
      <c r="I58" s="17">
        <v>7</v>
      </c>
      <c r="J58" s="17">
        <v>7</v>
      </c>
      <c r="K58" s="72">
        <v>7</v>
      </c>
      <c r="L58" s="161"/>
      <c r="M58" s="83"/>
      <c r="N58" s="78"/>
      <c r="O58" s="78"/>
      <c r="P58" s="78"/>
      <c r="Q58" s="92"/>
      <c r="R58" s="56"/>
    </row>
    <row r="59" spans="1:18" ht="40" customHeight="1" x14ac:dyDescent="0.35">
      <c r="A59" s="125" t="s">
        <v>384</v>
      </c>
      <c r="B59" s="98" t="s">
        <v>383</v>
      </c>
      <c r="C59" s="35" t="s">
        <v>282</v>
      </c>
      <c r="D59" s="142" t="s">
        <v>363</v>
      </c>
      <c r="E59" s="36"/>
      <c r="F59" s="137">
        <v>86</v>
      </c>
      <c r="G59" s="148">
        <v>90</v>
      </c>
      <c r="H59" s="117">
        <v>90</v>
      </c>
      <c r="I59" s="117">
        <v>90</v>
      </c>
      <c r="J59" s="117">
        <v>90</v>
      </c>
      <c r="K59" s="114">
        <v>90</v>
      </c>
      <c r="L59" s="80" t="s">
        <v>370</v>
      </c>
      <c r="M59" s="83"/>
      <c r="N59" s="78"/>
      <c r="O59" s="78"/>
      <c r="P59" s="78"/>
      <c r="Q59" s="92">
        <f>51819406/8</f>
        <v>6477425.75</v>
      </c>
      <c r="R59" s="56"/>
    </row>
    <row r="60" spans="1:18" ht="58" x14ac:dyDescent="0.35">
      <c r="A60" s="125"/>
      <c r="B60" s="98"/>
      <c r="C60" s="37" t="s">
        <v>282</v>
      </c>
      <c r="D60" s="143"/>
      <c r="E60" s="38"/>
      <c r="F60" s="138"/>
      <c r="G60" s="149"/>
      <c r="H60" s="118"/>
      <c r="I60" s="118"/>
      <c r="J60" s="118"/>
      <c r="K60" s="115"/>
      <c r="L60" s="80" t="s">
        <v>371</v>
      </c>
      <c r="M60" s="83"/>
      <c r="N60" s="78"/>
      <c r="O60" s="78"/>
      <c r="P60" s="78"/>
      <c r="Q60" s="92"/>
      <c r="R60" s="56"/>
    </row>
    <row r="61" spans="1:18" ht="72.5" x14ac:dyDescent="0.35">
      <c r="A61" s="125"/>
      <c r="B61" s="98"/>
      <c r="C61" s="37" t="s">
        <v>282</v>
      </c>
      <c r="D61" s="39" t="s">
        <v>364</v>
      </c>
      <c r="E61" s="40"/>
      <c r="F61" s="40">
        <v>44.8</v>
      </c>
      <c r="G61" s="66">
        <v>50</v>
      </c>
      <c r="H61" s="31">
        <v>50</v>
      </c>
      <c r="I61" s="31">
        <v>50</v>
      </c>
      <c r="J61" s="31">
        <v>50</v>
      </c>
      <c r="K61" s="41">
        <v>50</v>
      </c>
      <c r="L61" s="80" t="s">
        <v>372</v>
      </c>
      <c r="M61" s="83"/>
      <c r="N61" s="78"/>
      <c r="O61" s="78"/>
      <c r="P61" s="78"/>
      <c r="Q61" s="92"/>
      <c r="R61" s="56"/>
    </row>
    <row r="62" spans="1:18" ht="58" x14ac:dyDescent="0.35">
      <c r="A62" s="125"/>
      <c r="B62" s="98"/>
      <c r="C62" s="37" t="s">
        <v>282</v>
      </c>
      <c r="D62" s="39" t="s">
        <v>365</v>
      </c>
      <c r="E62" s="40"/>
      <c r="F62" s="40">
        <v>24</v>
      </c>
      <c r="G62" s="66">
        <v>25</v>
      </c>
      <c r="H62" s="31">
        <v>25</v>
      </c>
      <c r="I62" s="31">
        <v>25</v>
      </c>
      <c r="J62" s="31">
        <v>25</v>
      </c>
      <c r="K62" s="41">
        <v>25</v>
      </c>
      <c r="L62" s="80" t="s">
        <v>373</v>
      </c>
      <c r="M62" s="83"/>
      <c r="N62" s="78"/>
      <c r="O62" s="78"/>
      <c r="P62" s="78"/>
      <c r="Q62" s="92"/>
      <c r="R62" s="56"/>
    </row>
    <row r="63" spans="1:18" ht="72.5" x14ac:dyDescent="0.35">
      <c r="A63" s="125"/>
      <c r="B63" s="98"/>
      <c r="C63" s="37" t="s">
        <v>260</v>
      </c>
      <c r="D63" s="39" t="s">
        <v>488</v>
      </c>
      <c r="E63" s="40"/>
      <c r="F63" s="40">
        <v>35</v>
      </c>
      <c r="G63" s="66">
        <v>25</v>
      </c>
      <c r="H63" s="31">
        <v>25</v>
      </c>
      <c r="I63" s="31">
        <v>25</v>
      </c>
      <c r="J63" s="31">
        <v>25</v>
      </c>
      <c r="K63" s="41">
        <v>25</v>
      </c>
      <c r="L63" s="80" t="s">
        <v>374</v>
      </c>
      <c r="M63" s="83"/>
      <c r="N63" s="78"/>
      <c r="O63" s="78"/>
      <c r="P63" s="78"/>
      <c r="Q63" s="92"/>
      <c r="R63" s="56"/>
    </row>
    <row r="64" spans="1:18" ht="87" x14ac:dyDescent="0.35">
      <c r="A64" s="125"/>
      <c r="B64" s="98"/>
      <c r="C64" s="145" t="s">
        <v>282</v>
      </c>
      <c r="D64" s="144" t="s">
        <v>366</v>
      </c>
      <c r="E64" s="41"/>
      <c r="F64" s="139">
        <v>64242</v>
      </c>
      <c r="G64" s="150">
        <v>60000</v>
      </c>
      <c r="H64" s="116"/>
      <c r="I64" s="116"/>
      <c r="J64" s="116"/>
      <c r="K64" s="113"/>
      <c r="L64" s="80" t="s">
        <v>375</v>
      </c>
      <c r="M64" s="83"/>
      <c r="N64" s="78"/>
      <c r="O64" s="78"/>
      <c r="P64" s="78"/>
      <c r="Q64" s="92"/>
      <c r="R64" s="56"/>
    </row>
    <row r="65" spans="1:18" ht="87" x14ac:dyDescent="0.35">
      <c r="A65" s="125"/>
      <c r="B65" s="98"/>
      <c r="C65" s="146"/>
      <c r="D65" s="142"/>
      <c r="E65" s="36"/>
      <c r="F65" s="137"/>
      <c r="G65" s="148"/>
      <c r="H65" s="117"/>
      <c r="I65" s="117"/>
      <c r="J65" s="117"/>
      <c r="K65" s="114"/>
      <c r="L65" s="80" t="s">
        <v>376</v>
      </c>
      <c r="M65" s="83"/>
      <c r="N65" s="78"/>
      <c r="O65" s="78"/>
      <c r="P65" s="78"/>
      <c r="Q65" s="92"/>
      <c r="R65" s="56"/>
    </row>
    <row r="66" spans="1:18" ht="72.5" x14ac:dyDescent="0.35">
      <c r="A66" s="125"/>
      <c r="B66" s="98"/>
      <c r="C66" s="146"/>
      <c r="D66" s="142"/>
      <c r="E66" s="36"/>
      <c r="F66" s="137"/>
      <c r="G66" s="148"/>
      <c r="H66" s="117"/>
      <c r="I66" s="117"/>
      <c r="J66" s="117"/>
      <c r="K66" s="114"/>
      <c r="L66" s="80" t="s">
        <v>377</v>
      </c>
      <c r="M66" s="83"/>
      <c r="N66" s="78"/>
      <c r="O66" s="78"/>
      <c r="P66" s="78"/>
      <c r="Q66" s="92"/>
      <c r="R66" s="56"/>
    </row>
    <row r="67" spans="1:18" ht="40" customHeight="1" x14ac:dyDescent="0.35">
      <c r="A67" s="125"/>
      <c r="B67" s="98"/>
      <c r="C67" s="146"/>
      <c r="D67" s="142"/>
      <c r="E67" s="36"/>
      <c r="F67" s="137"/>
      <c r="G67" s="148"/>
      <c r="H67" s="117"/>
      <c r="I67" s="117"/>
      <c r="J67" s="117"/>
      <c r="K67" s="114"/>
      <c r="L67" s="80" t="s">
        <v>378</v>
      </c>
      <c r="M67" s="83"/>
      <c r="N67" s="78"/>
      <c r="O67" s="78"/>
      <c r="P67" s="78"/>
      <c r="Q67" s="92"/>
      <c r="R67" s="56"/>
    </row>
    <row r="68" spans="1:18" ht="58" x14ac:dyDescent="0.35">
      <c r="A68" s="125"/>
      <c r="B68" s="98"/>
      <c r="C68" s="146"/>
      <c r="D68" s="142"/>
      <c r="E68" s="36"/>
      <c r="F68" s="137"/>
      <c r="G68" s="148"/>
      <c r="H68" s="117"/>
      <c r="I68" s="117"/>
      <c r="J68" s="117"/>
      <c r="K68" s="114"/>
      <c r="L68" s="80" t="s">
        <v>379</v>
      </c>
      <c r="M68" s="83"/>
      <c r="N68" s="78"/>
      <c r="O68" s="78"/>
      <c r="P68" s="78"/>
      <c r="Q68" s="92"/>
      <c r="R68" s="56"/>
    </row>
    <row r="69" spans="1:18" ht="40" customHeight="1" x14ac:dyDescent="0.35">
      <c r="A69" s="125"/>
      <c r="B69" s="98"/>
      <c r="C69" s="146"/>
      <c r="D69" s="142"/>
      <c r="E69" s="36"/>
      <c r="F69" s="137"/>
      <c r="G69" s="148"/>
      <c r="H69" s="117"/>
      <c r="I69" s="117"/>
      <c r="J69" s="117"/>
      <c r="K69" s="114"/>
      <c r="L69" s="80" t="s">
        <v>380</v>
      </c>
      <c r="M69" s="83"/>
      <c r="N69" s="78"/>
      <c r="O69" s="78"/>
      <c r="P69" s="78"/>
      <c r="Q69" s="92"/>
      <c r="R69" s="56"/>
    </row>
    <row r="70" spans="1:18" ht="58" x14ac:dyDescent="0.35">
      <c r="A70" s="125"/>
      <c r="B70" s="98"/>
      <c r="C70" s="146"/>
      <c r="D70" s="142"/>
      <c r="E70" s="36"/>
      <c r="F70" s="137"/>
      <c r="G70" s="148"/>
      <c r="H70" s="117"/>
      <c r="I70" s="117"/>
      <c r="J70" s="117"/>
      <c r="K70" s="114"/>
      <c r="L70" s="80" t="s">
        <v>381</v>
      </c>
      <c r="M70" s="83"/>
      <c r="N70" s="78"/>
      <c r="O70" s="78"/>
      <c r="P70" s="78"/>
      <c r="Q70" s="92"/>
      <c r="R70" s="56"/>
    </row>
    <row r="71" spans="1:18" ht="43.5" x14ac:dyDescent="0.35">
      <c r="A71" s="125"/>
      <c r="B71" s="98"/>
      <c r="C71" s="147"/>
      <c r="D71" s="143"/>
      <c r="E71" s="38"/>
      <c r="F71" s="138"/>
      <c r="G71" s="149"/>
      <c r="H71" s="118"/>
      <c r="I71" s="118"/>
      <c r="J71" s="118"/>
      <c r="K71" s="115"/>
      <c r="L71" s="80" t="s">
        <v>382</v>
      </c>
      <c r="M71" s="83"/>
      <c r="N71" s="78"/>
      <c r="O71" s="78"/>
      <c r="P71" s="78"/>
      <c r="Q71" s="92"/>
      <c r="R71" s="56"/>
    </row>
    <row r="72" spans="1:18" ht="58" x14ac:dyDescent="0.35">
      <c r="A72" s="125"/>
      <c r="B72" s="98"/>
      <c r="C72" s="37" t="s">
        <v>282</v>
      </c>
      <c r="D72" s="39" t="s">
        <v>367</v>
      </c>
      <c r="E72" s="40"/>
      <c r="F72" s="40">
        <v>60</v>
      </c>
      <c r="G72" s="66">
        <v>50</v>
      </c>
      <c r="H72" s="31">
        <v>50</v>
      </c>
      <c r="I72" s="31">
        <v>50</v>
      </c>
      <c r="J72" s="31">
        <v>50</v>
      </c>
      <c r="K72" s="41">
        <v>50</v>
      </c>
      <c r="L72" s="159" t="s">
        <v>571</v>
      </c>
      <c r="M72" s="83"/>
      <c r="N72" s="78"/>
      <c r="O72" s="78"/>
      <c r="P72" s="78"/>
      <c r="Q72" s="92"/>
      <c r="R72" s="56"/>
    </row>
    <row r="73" spans="1:18" ht="58" x14ac:dyDescent="0.35">
      <c r="A73" s="125"/>
      <c r="B73" s="98"/>
      <c r="C73" s="37" t="s">
        <v>282</v>
      </c>
      <c r="D73" s="39" t="s">
        <v>368</v>
      </c>
      <c r="E73" s="40"/>
      <c r="F73" s="40">
        <v>86</v>
      </c>
      <c r="G73" s="66">
        <v>0</v>
      </c>
      <c r="H73" s="31">
        <v>66</v>
      </c>
      <c r="I73" s="31">
        <v>46</v>
      </c>
      <c r="J73" s="31">
        <v>26</v>
      </c>
      <c r="K73" s="41">
        <v>0</v>
      </c>
      <c r="L73" s="160"/>
      <c r="M73" s="83"/>
      <c r="N73" s="78"/>
      <c r="O73" s="78"/>
      <c r="P73" s="78"/>
      <c r="Q73" s="92"/>
      <c r="R73" s="56"/>
    </row>
    <row r="74" spans="1:18" ht="58" customHeight="1" x14ac:dyDescent="0.35">
      <c r="A74" s="125"/>
      <c r="B74" s="98"/>
      <c r="C74" s="42" t="s">
        <v>282</v>
      </c>
      <c r="D74" s="43" t="s">
        <v>369</v>
      </c>
      <c r="E74" s="41"/>
      <c r="F74" s="41">
        <v>39</v>
      </c>
      <c r="G74" s="67">
        <v>0</v>
      </c>
      <c r="H74" s="31">
        <v>29</v>
      </c>
      <c r="I74" s="31">
        <v>19</v>
      </c>
      <c r="J74" s="31">
        <v>9</v>
      </c>
      <c r="K74" s="41">
        <v>0</v>
      </c>
      <c r="L74" s="161"/>
      <c r="M74" s="83"/>
      <c r="N74" s="78"/>
      <c r="O74" s="78"/>
      <c r="P74" s="78"/>
      <c r="Q74" s="92"/>
      <c r="R74" s="56"/>
    </row>
    <row r="75" spans="1:18" ht="48.55" customHeight="1" x14ac:dyDescent="0.35">
      <c r="A75" s="96" t="s">
        <v>315</v>
      </c>
      <c r="B75" s="101" t="s">
        <v>70</v>
      </c>
      <c r="C75" s="99" t="s">
        <v>281</v>
      </c>
      <c r="D75" s="103" t="s">
        <v>71</v>
      </c>
      <c r="E75" s="102"/>
      <c r="F75" s="102">
        <v>58.4</v>
      </c>
      <c r="G75" s="136">
        <v>40</v>
      </c>
      <c r="H75" s="102">
        <v>40</v>
      </c>
      <c r="I75" s="102">
        <v>40</v>
      </c>
      <c r="J75" s="102">
        <v>40</v>
      </c>
      <c r="K75" s="112">
        <v>40</v>
      </c>
      <c r="L75" s="77" t="s">
        <v>539</v>
      </c>
      <c r="M75" s="83" t="s">
        <v>7</v>
      </c>
      <c r="N75" s="78" t="s">
        <v>7</v>
      </c>
      <c r="O75" s="78" t="s">
        <v>7</v>
      </c>
      <c r="P75" s="78" t="s">
        <v>7</v>
      </c>
      <c r="Q75" s="92">
        <v>3605629.1666666698</v>
      </c>
      <c r="R75" s="56"/>
    </row>
    <row r="76" spans="1:18" ht="58" x14ac:dyDescent="0.35">
      <c r="A76" s="96"/>
      <c r="B76" s="96"/>
      <c r="C76" s="99"/>
      <c r="D76" s="104"/>
      <c r="E76" s="102"/>
      <c r="F76" s="102"/>
      <c r="G76" s="124"/>
      <c r="H76" s="102"/>
      <c r="I76" s="102"/>
      <c r="J76" s="102"/>
      <c r="K76" s="112"/>
      <c r="L76" s="77" t="s">
        <v>538</v>
      </c>
      <c r="M76" s="85" t="s">
        <v>7</v>
      </c>
      <c r="N76" s="78" t="s">
        <v>7</v>
      </c>
      <c r="O76" s="78" t="s">
        <v>7</v>
      </c>
      <c r="P76" s="78" t="s">
        <v>7</v>
      </c>
      <c r="Q76" s="92"/>
      <c r="R76" s="56"/>
    </row>
    <row r="77" spans="1:18" ht="43.5" x14ac:dyDescent="0.35">
      <c r="A77" s="96"/>
      <c r="B77" s="96"/>
      <c r="C77" s="99"/>
      <c r="D77" s="104"/>
      <c r="E77" s="102"/>
      <c r="F77" s="102"/>
      <c r="G77" s="124"/>
      <c r="H77" s="102"/>
      <c r="I77" s="102"/>
      <c r="J77" s="102"/>
      <c r="K77" s="112"/>
      <c r="L77" s="77" t="s">
        <v>73</v>
      </c>
      <c r="M77" s="85" t="s">
        <v>7</v>
      </c>
      <c r="N77" s="78" t="s">
        <v>7</v>
      </c>
      <c r="O77" s="78" t="s">
        <v>7</v>
      </c>
      <c r="P77" s="78" t="s">
        <v>7</v>
      </c>
      <c r="Q77" s="92"/>
      <c r="R77" s="56"/>
    </row>
    <row r="78" spans="1:18" ht="43.5" x14ac:dyDescent="0.35">
      <c r="A78" s="96"/>
      <c r="B78" s="96"/>
      <c r="C78" s="140" t="s">
        <v>281</v>
      </c>
      <c r="D78" s="103" t="s">
        <v>385</v>
      </c>
      <c r="E78" s="102"/>
      <c r="F78" s="102">
        <v>101.6</v>
      </c>
      <c r="G78" s="136">
        <v>50</v>
      </c>
      <c r="H78" s="102">
        <v>50</v>
      </c>
      <c r="I78" s="102">
        <v>50</v>
      </c>
      <c r="J78" s="102">
        <v>50</v>
      </c>
      <c r="K78" s="112">
        <v>50</v>
      </c>
      <c r="L78" s="77" t="s">
        <v>74</v>
      </c>
      <c r="M78" s="85" t="s">
        <v>7</v>
      </c>
      <c r="N78" s="78" t="s">
        <v>7</v>
      </c>
      <c r="O78" s="78" t="s">
        <v>7</v>
      </c>
      <c r="P78" s="78" t="s">
        <v>7</v>
      </c>
      <c r="Q78" s="92"/>
      <c r="R78" s="56"/>
    </row>
    <row r="79" spans="1:18" ht="72.5" x14ac:dyDescent="0.35">
      <c r="A79" s="96"/>
      <c r="B79" s="96"/>
      <c r="C79" s="99"/>
      <c r="D79" s="104"/>
      <c r="E79" s="102"/>
      <c r="F79" s="102"/>
      <c r="G79" s="124"/>
      <c r="H79" s="102"/>
      <c r="I79" s="102"/>
      <c r="J79" s="102"/>
      <c r="K79" s="112"/>
      <c r="L79" s="77" t="s">
        <v>75</v>
      </c>
      <c r="M79" s="85" t="s">
        <v>7</v>
      </c>
      <c r="N79" s="78" t="s">
        <v>7</v>
      </c>
      <c r="O79" s="78" t="s">
        <v>7</v>
      </c>
      <c r="P79" s="78" t="s">
        <v>7</v>
      </c>
      <c r="Q79" s="92"/>
      <c r="R79" s="56"/>
    </row>
    <row r="80" spans="1:18" ht="72.5" x14ac:dyDescent="0.35">
      <c r="A80" s="96"/>
      <c r="B80" s="96"/>
      <c r="C80" s="99"/>
      <c r="D80" s="104"/>
      <c r="E80" s="102"/>
      <c r="F80" s="102"/>
      <c r="G80" s="124"/>
      <c r="H80" s="102"/>
      <c r="I80" s="102"/>
      <c r="J80" s="102"/>
      <c r="K80" s="112"/>
      <c r="L80" s="77" t="s">
        <v>76</v>
      </c>
      <c r="M80" s="85" t="s">
        <v>7</v>
      </c>
      <c r="N80" s="78" t="s">
        <v>7</v>
      </c>
      <c r="O80" s="78" t="s">
        <v>7</v>
      </c>
      <c r="P80" s="78" t="s">
        <v>7</v>
      </c>
      <c r="Q80" s="92"/>
      <c r="R80" s="56"/>
    </row>
    <row r="81" spans="1:18" ht="58" x14ac:dyDescent="0.35">
      <c r="A81" s="96"/>
      <c r="B81" s="96"/>
      <c r="C81" s="99"/>
      <c r="D81" s="104"/>
      <c r="E81" s="102"/>
      <c r="F81" s="102"/>
      <c r="G81" s="124"/>
      <c r="H81" s="102"/>
      <c r="I81" s="102"/>
      <c r="J81" s="102"/>
      <c r="K81" s="112"/>
      <c r="L81" s="77" t="s">
        <v>77</v>
      </c>
      <c r="M81" s="85" t="s">
        <v>7</v>
      </c>
      <c r="N81" s="78" t="s">
        <v>7</v>
      </c>
      <c r="O81" s="78" t="s">
        <v>7</v>
      </c>
      <c r="P81" s="78" t="s">
        <v>7</v>
      </c>
      <c r="Q81" s="92"/>
      <c r="R81" s="56"/>
    </row>
    <row r="82" spans="1:18" ht="65.45" customHeight="1" x14ac:dyDescent="0.35">
      <c r="A82" s="96"/>
      <c r="B82" s="96"/>
      <c r="C82" s="99"/>
      <c r="D82" s="104"/>
      <c r="E82" s="102"/>
      <c r="F82" s="102"/>
      <c r="G82" s="124"/>
      <c r="H82" s="102"/>
      <c r="I82" s="102"/>
      <c r="J82" s="102"/>
      <c r="K82" s="112"/>
      <c r="L82" s="77" t="s">
        <v>78</v>
      </c>
      <c r="M82" s="85" t="s">
        <v>7</v>
      </c>
      <c r="N82" s="78" t="s">
        <v>7</v>
      </c>
      <c r="O82" s="78" t="s">
        <v>7</v>
      </c>
      <c r="P82" s="78" t="s">
        <v>7</v>
      </c>
      <c r="Q82" s="92"/>
      <c r="R82" s="56"/>
    </row>
    <row r="83" spans="1:18" ht="72.5" x14ac:dyDescent="0.35">
      <c r="A83" s="96"/>
      <c r="B83" s="96"/>
      <c r="C83" s="99"/>
      <c r="D83" s="104"/>
      <c r="E83" s="102"/>
      <c r="F83" s="102"/>
      <c r="G83" s="124"/>
      <c r="H83" s="102"/>
      <c r="I83" s="102"/>
      <c r="J83" s="102"/>
      <c r="K83" s="112"/>
      <c r="L83" s="77" t="s">
        <v>79</v>
      </c>
      <c r="M83" s="85" t="s">
        <v>7</v>
      </c>
      <c r="N83" s="78" t="s">
        <v>7</v>
      </c>
      <c r="O83" s="78" t="s">
        <v>7</v>
      </c>
      <c r="P83" s="78" t="s">
        <v>7</v>
      </c>
      <c r="Q83" s="92"/>
      <c r="R83" s="56"/>
    </row>
    <row r="84" spans="1:18" ht="87" x14ac:dyDescent="0.35">
      <c r="A84" s="96" t="s">
        <v>316</v>
      </c>
      <c r="B84" s="101" t="s">
        <v>80</v>
      </c>
      <c r="C84" s="99" t="s">
        <v>281</v>
      </c>
      <c r="D84" s="103" t="s">
        <v>81</v>
      </c>
      <c r="E84" s="102"/>
      <c r="F84" s="102">
        <v>95</v>
      </c>
      <c r="G84" s="136">
        <v>90</v>
      </c>
      <c r="H84" s="102">
        <v>90</v>
      </c>
      <c r="I84" s="102">
        <v>90</v>
      </c>
      <c r="J84" s="102">
        <v>90</v>
      </c>
      <c r="K84" s="112">
        <v>90</v>
      </c>
      <c r="L84" s="77" t="s">
        <v>82</v>
      </c>
      <c r="M84" s="85" t="s">
        <v>7</v>
      </c>
      <c r="N84" s="78" t="s">
        <v>7</v>
      </c>
      <c r="O84" s="78" t="s">
        <v>7</v>
      </c>
      <c r="P84" s="78" t="s">
        <v>7</v>
      </c>
      <c r="Q84" s="92">
        <v>3605629.1666666698</v>
      </c>
      <c r="R84" s="56"/>
    </row>
    <row r="85" spans="1:18" ht="101.45" x14ac:dyDescent="0.35">
      <c r="A85" s="96"/>
      <c r="B85" s="96"/>
      <c r="C85" s="99"/>
      <c r="D85" s="104"/>
      <c r="E85" s="102"/>
      <c r="F85" s="102"/>
      <c r="G85" s="124"/>
      <c r="H85" s="102"/>
      <c r="I85" s="102"/>
      <c r="J85" s="102"/>
      <c r="K85" s="112"/>
      <c r="L85" s="77" t="s">
        <v>83</v>
      </c>
      <c r="M85" s="85" t="s">
        <v>7</v>
      </c>
      <c r="N85" s="78" t="s">
        <v>7</v>
      </c>
      <c r="O85" s="78" t="s">
        <v>7</v>
      </c>
      <c r="P85" s="78" t="s">
        <v>7</v>
      </c>
      <c r="Q85" s="92"/>
      <c r="R85" s="56"/>
    </row>
    <row r="86" spans="1:18" ht="43.5" x14ac:dyDescent="0.35">
      <c r="A86" s="96"/>
      <c r="B86" s="96"/>
      <c r="C86" s="99"/>
      <c r="D86" s="104"/>
      <c r="E86" s="102"/>
      <c r="F86" s="102"/>
      <c r="G86" s="124"/>
      <c r="H86" s="102"/>
      <c r="I86" s="102"/>
      <c r="J86" s="102"/>
      <c r="K86" s="112"/>
      <c r="L86" s="77" t="s">
        <v>84</v>
      </c>
      <c r="M86" s="85" t="s">
        <v>7</v>
      </c>
      <c r="N86" s="78" t="s">
        <v>7</v>
      </c>
      <c r="O86" s="78" t="s">
        <v>7</v>
      </c>
      <c r="P86" s="78" t="s">
        <v>7</v>
      </c>
      <c r="Q86" s="92"/>
      <c r="R86" s="56"/>
    </row>
    <row r="87" spans="1:18" ht="72.5" x14ac:dyDescent="0.35">
      <c r="A87" s="97"/>
      <c r="B87" s="97"/>
      <c r="C87" s="100"/>
      <c r="D87" s="133"/>
      <c r="E87" s="119"/>
      <c r="F87" s="119"/>
      <c r="G87" s="157"/>
      <c r="H87" s="119"/>
      <c r="I87" s="119"/>
      <c r="J87" s="119"/>
      <c r="K87" s="126"/>
      <c r="L87" s="77" t="s">
        <v>85</v>
      </c>
      <c r="M87" s="85" t="s">
        <v>7</v>
      </c>
      <c r="N87" s="78" t="s">
        <v>7</v>
      </c>
      <c r="O87" s="78" t="s">
        <v>7</v>
      </c>
      <c r="P87" s="78" t="s">
        <v>7</v>
      </c>
      <c r="Q87" s="92"/>
      <c r="R87" s="56"/>
    </row>
    <row r="88" spans="1:18" ht="58" x14ac:dyDescent="0.35">
      <c r="A88" s="96" t="s">
        <v>317</v>
      </c>
      <c r="B88" s="101" t="s">
        <v>86</v>
      </c>
      <c r="C88" s="14" t="s">
        <v>280</v>
      </c>
      <c r="D88" s="16" t="s">
        <v>541</v>
      </c>
      <c r="E88" s="17"/>
      <c r="F88" s="17"/>
      <c r="G88" s="62">
        <v>85</v>
      </c>
      <c r="H88" s="11">
        <v>85</v>
      </c>
      <c r="I88" s="11">
        <v>85</v>
      </c>
      <c r="J88" s="11">
        <v>85</v>
      </c>
      <c r="K88" s="73">
        <v>85</v>
      </c>
      <c r="L88" s="158" t="s">
        <v>540</v>
      </c>
      <c r="M88" s="78"/>
      <c r="N88" s="78"/>
      <c r="O88" s="78"/>
      <c r="P88" s="78"/>
      <c r="Q88" s="92">
        <v>3605629.1666666698</v>
      </c>
      <c r="R88" s="56"/>
    </row>
    <row r="89" spans="1:18" ht="72.5" x14ac:dyDescent="0.35">
      <c r="A89" s="96"/>
      <c r="B89" s="101"/>
      <c r="C89" s="14" t="s">
        <v>280</v>
      </c>
      <c r="D89" s="16" t="s">
        <v>542</v>
      </c>
      <c r="E89" s="17"/>
      <c r="F89" s="17"/>
      <c r="G89" s="62">
        <v>85</v>
      </c>
      <c r="H89" s="11">
        <v>85</v>
      </c>
      <c r="I89" s="11">
        <v>85</v>
      </c>
      <c r="J89" s="11">
        <v>85</v>
      </c>
      <c r="K89" s="73">
        <v>85</v>
      </c>
      <c r="L89" s="158"/>
      <c r="M89" s="78"/>
      <c r="N89" s="78"/>
      <c r="O89" s="78"/>
      <c r="P89" s="78"/>
      <c r="Q89" s="92"/>
      <c r="R89" s="56"/>
    </row>
    <row r="90" spans="1:18" ht="72.5" x14ac:dyDescent="0.35">
      <c r="A90" s="96"/>
      <c r="B90" s="101"/>
      <c r="C90" s="14" t="s">
        <v>280</v>
      </c>
      <c r="D90" s="16" t="s">
        <v>543</v>
      </c>
      <c r="E90" s="17"/>
      <c r="F90" s="17"/>
      <c r="G90" s="62">
        <v>85</v>
      </c>
      <c r="H90" s="11">
        <v>85</v>
      </c>
      <c r="I90" s="11">
        <v>85</v>
      </c>
      <c r="J90" s="11">
        <v>85</v>
      </c>
      <c r="K90" s="73">
        <v>85</v>
      </c>
      <c r="L90" s="158"/>
      <c r="M90" s="78"/>
      <c r="N90" s="78"/>
      <c r="O90" s="78"/>
      <c r="P90" s="78"/>
      <c r="Q90" s="92"/>
      <c r="R90" s="56"/>
    </row>
    <row r="91" spans="1:18" ht="101.45" x14ac:dyDescent="0.35">
      <c r="A91" s="96"/>
      <c r="B91" s="101"/>
      <c r="C91" s="14" t="s">
        <v>280</v>
      </c>
      <c r="D91" s="16" t="s">
        <v>515</v>
      </c>
      <c r="E91" s="17"/>
      <c r="F91" s="17"/>
      <c r="G91" s="62">
        <v>3</v>
      </c>
      <c r="H91" s="17">
        <v>3</v>
      </c>
      <c r="I91" s="17">
        <v>3</v>
      </c>
      <c r="J91" s="17">
        <v>3</v>
      </c>
      <c r="K91" s="72">
        <v>3</v>
      </c>
      <c r="L91" s="158"/>
      <c r="M91" s="78"/>
      <c r="N91" s="78"/>
      <c r="O91" s="78"/>
      <c r="P91" s="78"/>
      <c r="Q91" s="92"/>
      <c r="R91" s="56"/>
    </row>
    <row r="92" spans="1:18" ht="58" x14ac:dyDescent="0.35">
      <c r="A92" s="96"/>
      <c r="B92" s="101"/>
      <c r="C92" s="140" t="s">
        <v>280</v>
      </c>
      <c r="D92" s="103" t="s">
        <v>87</v>
      </c>
      <c r="E92" s="102"/>
      <c r="F92" s="102">
        <v>94.39</v>
      </c>
      <c r="G92" s="136">
        <v>95</v>
      </c>
      <c r="H92" s="102">
        <v>95</v>
      </c>
      <c r="I92" s="102">
        <v>95</v>
      </c>
      <c r="J92" s="102">
        <v>95</v>
      </c>
      <c r="K92" s="112">
        <v>95</v>
      </c>
      <c r="L92" s="77" t="s">
        <v>88</v>
      </c>
      <c r="M92" s="85" t="s">
        <v>7</v>
      </c>
      <c r="N92" s="78" t="s">
        <v>7</v>
      </c>
      <c r="O92" s="78" t="s">
        <v>7</v>
      </c>
      <c r="P92" s="78" t="s">
        <v>7</v>
      </c>
      <c r="Q92" s="92"/>
      <c r="R92" s="56"/>
    </row>
    <row r="93" spans="1:18" ht="58" x14ac:dyDescent="0.35">
      <c r="A93" s="96"/>
      <c r="B93" s="101"/>
      <c r="C93" s="99"/>
      <c r="D93" s="104"/>
      <c r="E93" s="102"/>
      <c r="F93" s="102"/>
      <c r="G93" s="124"/>
      <c r="H93" s="102"/>
      <c r="I93" s="102"/>
      <c r="J93" s="102"/>
      <c r="K93" s="112"/>
      <c r="L93" s="77" t="s">
        <v>89</v>
      </c>
      <c r="M93" s="85" t="s">
        <v>7</v>
      </c>
      <c r="N93" s="78" t="s">
        <v>7</v>
      </c>
      <c r="O93" s="78" t="s">
        <v>7</v>
      </c>
      <c r="P93" s="78" t="s">
        <v>7</v>
      </c>
      <c r="Q93" s="92"/>
      <c r="R93" s="56"/>
    </row>
    <row r="94" spans="1:18" ht="87" x14ac:dyDescent="0.35">
      <c r="A94" s="96"/>
      <c r="B94" s="101"/>
      <c r="C94" s="99"/>
      <c r="D94" s="104"/>
      <c r="E94" s="102"/>
      <c r="F94" s="102"/>
      <c r="G94" s="124"/>
      <c r="H94" s="102"/>
      <c r="I94" s="102"/>
      <c r="J94" s="102"/>
      <c r="K94" s="112"/>
      <c r="L94" s="77" t="s">
        <v>90</v>
      </c>
      <c r="M94" s="85" t="s">
        <v>7</v>
      </c>
      <c r="N94" s="78" t="s">
        <v>7</v>
      </c>
      <c r="O94" s="78" t="s">
        <v>7</v>
      </c>
      <c r="P94" s="78" t="s">
        <v>7</v>
      </c>
      <c r="Q94" s="92"/>
      <c r="R94" s="56"/>
    </row>
    <row r="95" spans="1:18" ht="87" x14ac:dyDescent="0.35">
      <c r="A95" s="96"/>
      <c r="B95" s="101"/>
      <c r="C95" s="99"/>
      <c r="D95" s="104"/>
      <c r="E95" s="102"/>
      <c r="F95" s="102"/>
      <c r="G95" s="124"/>
      <c r="H95" s="102"/>
      <c r="I95" s="102"/>
      <c r="J95" s="102"/>
      <c r="K95" s="112"/>
      <c r="L95" s="77" t="s">
        <v>91</v>
      </c>
      <c r="M95" s="85" t="s">
        <v>7</v>
      </c>
      <c r="N95" s="78" t="s">
        <v>7</v>
      </c>
      <c r="O95" s="78" t="s">
        <v>7</v>
      </c>
      <c r="P95" s="78" t="s">
        <v>7</v>
      </c>
      <c r="Q95" s="92"/>
      <c r="R95" s="56"/>
    </row>
    <row r="96" spans="1:18" ht="58" x14ac:dyDescent="0.35">
      <c r="A96" s="96"/>
      <c r="B96" s="101"/>
      <c r="C96" s="99"/>
      <c r="D96" s="104"/>
      <c r="E96" s="102"/>
      <c r="F96" s="102"/>
      <c r="G96" s="124"/>
      <c r="H96" s="102"/>
      <c r="I96" s="102"/>
      <c r="J96" s="102"/>
      <c r="K96" s="112"/>
      <c r="L96" s="77" t="s">
        <v>92</v>
      </c>
      <c r="M96" s="85" t="s">
        <v>7</v>
      </c>
      <c r="N96" s="78" t="s">
        <v>7</v>
      </c>
      <c r="O96" s="78" t="s">
        <v>7</v>
      </c>
      <c r="P96" s="78" t="s">
        <v>7</v>
      </c>
      <c r="Q96" s="92"/>
      <c r="R96" s="56"/>
    </row>
    <row r="97" spans="1:18" ht="58" x14ac:dyDescent="0.35">
      <c r="A97" s="96"/>
      <c r="B97" s="101"/>
      <c r="C97" s="99"/>
      <c r="D97" s="104"/>
      <c r="E97" s="102"/>
      <c r="F97" s="102"/>
      <c r="G97" s="124"/>
      <c r="H97" s="102"/>
      <c r="I97" s="102"/>
      <c r="J97" s="102"/>
      <c r="K97" s="112"/>
      <c r="L97" s="77" t="s">
        <v>93</v>
      </c>
      <c r="M97" s="85" t="s">
        <v>7</v>
      </c>
      <c r="N97" s="78" t="s">
        <v>7</v>
      </c>
      <c r="O97" s="78" t="s">
        <v>7</v>
      </c>
      <c r="P97" s="78" t="s">
        <v>7</v>
      </c>
      <c r="Q97" s="92"/>
      <c r="R97" s="56"/>
    </row>
    <row r="98" spans="1:18" ht="78" customHeight="1" x14ac:dyDescent="0.35">
      <c r="A98" s="96"/>
      <c r="B98" s="101"/>
      <c r="C98" s="140" t="s">
        <v>280</v>
      </c>
      <c r="D98" s="103" t="s">
        <v>94</v>
      </c>
      <c r="E98" s="102"/>
      <c r="F98" s="102">
        <v>7</v>
      </c>
      <c r="G98" s="136">
        <v>1</v>
      </c>
      <c r="H98" s="102">
        <v>1</v>
      </c>
      <c r="I98" s="102">
        <v>0</v>
      </c>
      <c r="J98" s="102">
        <v>0</v>
      </c>
      <c r="K98" s="112">
        <v>2</v>
      </c>
      <c r="L98" s="77" t="s">
        <v>95</v>
      </c>
      <c r="M98" s="85" t="s">
        <v>7</v>
      </c>
      <c r="N98" s="78" t="s">
        <v>7</v>
      </c>
      <c r="O98" s="78" t="s">
        <v>7</v>
      </c>
      <c r="P98" s="78" t="s">
        <v>7</v>
      </c>
      <c r="Q98" s="92"/>
      <c r="R98" s="56"/>
    </row>
    <row r="99" spans="1:18" ht="70.05" customHeight="1" x14ac:dyDescent="0.35">
      <c r="A99" s="96"/>
      <c r="B99" s="101"/>
      <c r="C99" s="99"/>
      <c r="D99" s="104"/>
      <c r="E99" s="102"/>
      <c r="F99" s="102"/>
      <c r="G99" s="124"/>
      <c r="H99" s="102"/>
      <c r="I99" s="102"/>
      <c r="J99" s="102"/>
      <c r="K99" s="112"/>
      <c r="L99" s="77" t="s">
        <v>96</v>
      </c>
      <c r="M99" s="85" t="s">
        <v>7</v>
      </c>
      <c r="N99" s="78" t="s">
        <v>7</v>
      </c>
      <c r="O99" s="78" t="s">
        <v>7</v>
      </c>
      <c r="P99" s="78" t="s">
        <v>7</v>
      </c>
      <c r="Q99" s="92"/>
      <c r="R99" s="56"/>
    </row>
    <row r="100" spans="1:18" ht="48.55" customHeight="1" x14ac:dyDescent="0.35">
      <c r="A100" s="96"/>
      <c r="B100" s="101"/>
      <c r="C100" s="99"/>
      <c r="D100" s="104"/>
      <c r="E100" s="102"/>
      <c r="F100" s="102"/>
      <c r="G100" s="124"/>
      <c r="H100" s="102"/>
      <c r="I100" s="102"/>
      <c r="J100" s="102"/>
      <c r="K100" s="112"/>
      <c r="L100" s="77" t="s">
        <v>97</v>
      </c>
      <c r="M100" s="85" t="s">
        <v>7</v>
      </c>
      <c r="N100" s="78" t="s">
        <v>7</v>
      </c>
      <c r="O100" s="78" t="s">
        <v>7</v>
      </c>
      <c r="P100" s="78" t="s">
        <v>7</v>
      </c>
      <c r="Q100" s="92"/>
      <c r="R100" s="56"/>
    </row>
    <row r="101" spans="1:18" ht="51.55" customHeight="1" x14ac:dyDescent="0.35">
      <c r="A101" s="96"/>
      <c r="B101" s="101"/>
      <c r="C101" s="99"/>
      <c r="D101" s="104"/>
      <c r="E101" s="102"/>
      <c r="F101" s="102"/>
      <c r="G101" s="124"/>
      <c r="H101" s="102"/>
      <c r="I101" s="102"/>
      <c r="J101" s="102"/>
      <c r="K101" s="112"/>
      <c r="L101" s="77" t="s">
        <v>98</v>
      </c>
      <c r="M101" s="85" t="s">
        <v>7</v>
      </c>
      <c r="N101" s="78" t="s">
        <v>7</v>
      </c>
      <c r="O101" s="78" t="s">
        <v>7</v>
      </c>
      <c r="P101" s="78" t="s">
        <v>7</v>
      </c>
      <c r="Q101" s="92"/>
      <c r="R101" s="56"/>
    </row>
    <row r="102" spans="1:18" ht="64.05" customHeight="1" x14ac:dyDescent="0.35">
      <c r="A102" s="96"/>
      <c r="B102" s="101"/>
      <c r="C102" s="99"/>
      <c r="D102" s="104"/>
      <c r="E102" s="102"/>
      <c r="F102" s="102"/>
      <c r="G102" s="124"/>
      <c r="H102" s="102"/>
      <c r="I102" s="102"/>
      <c r="J102" s="102"/>
      <c r="K102" s="112"/>
      <c r="L102" s="77" t="s">
        <v>99</v>
      </c>
      <c r="M102" s="85" t="s">
        <v>7</v>
      </c>
      <c r="N102" s="78" t="s">
        <v>7</v>
      </c>
      <c r="O102" s="78" t="s">
        <v>7</v>
      </c>
      <c r="P102" s="78" t="s">
        <v>7</v>
      </c>
      <c r="Q102" s="92"/>
      <c r="R102" s="56"/>
    </row>
    <row r="103" spans="1:18" ht="130.44999999999999" x14ac:dyDescent="0.35">
      <c r="A103" s="96"/>
      <c r="B103" s="101"/>
      <c r="C103" s="140" t="s">
        <v>280</v>
      </c>
      <c r="D103" s="103" t="s">
        <v>100</v>
      </c>
      <c r="E103" s="102"/>
      <c r="F103" s="102">
        <v>100</v>
      </c>
      <c r="G103" s="136">
        <v>100</v>
      </c>
      <c r="H103" s="102">
        <v>100</v>
      </c>
      <c r="I103" s="102">
        <v>100</v>
      </c>
      <c r="J103" s="102">
        <v>100</v>
      </c>
      <c r="K103" s="112">
        <v>100</v>
      </c>
      <c r="L103" s="77" t="s">
        <v>101</v>
      </c>
      <c r="M103" s="85" t="s">
        <v>7</v>
      </c>
      <c r="N103" s="78" t="s">
        <v>7</v>
      </c>
      <c r="O103" s="78" t="s">
        <v>7</v>
      </c>
      <c r="P103" s="78" t="s">
        <v>7</v>
      </c>
      <c r="Q103" s="92"/>
      <c r="R103" s="56"/>
    </row>
    <row r="104" spans="1:18" ht="72.5" x14ac:dyDescent="0.35">
      <c r="A104" s="96"/>
      <c r="B104" s="101"/>
      <c r="C104" s="99"/>
      <c r="D104" s="104"/>
      <c r="E104" s="102"/>
      <c r="F104" s="102"/>
      <c r="G104" s="124"/>
      <c r="H104" s="102"/>
      <c r="I104" s="102"/>
      <c r="J104" s="102"/>
      <c r="K104" s="112"/>
      <c r="L104" s="77" t="s">
        <v>102</v>
      </c>
      <c r="M104" s="85" t="s">
        <v>7</v>
      </c>
      <c r="N104" s="78" t="s">
        <v>7</v>
      </c>
      <c r="O104" s="78" t="s">
        <v>7</v>
      </c>
      <c r="P104" s="78" t="s">
        <v>7</v>
      </c>
      <c r="Q104" s="92"/>
      <c r="R104" s="56"/>
    </row>
    <row r="105" spans="1:18" ht="72.5" x14ac:dyDescent="0.35">
      <c r="A105" s="96" t="s">
        <v>318</v>
      </c>
      <c r="B105" s="101" t="s">
        <v>103</v>
      </c>
      <c r="C105" s="99" t="s">
        <v>282</v>
      </c>
      <c r="D105" s="103" t="s">
        <v>104</v>
      </c>
      <c r="E105" s="102">
        <v>4</v>
      </c>
      <c r="F105" s="102">
        <v>4</v>
      </c>
      <c r="G105" s="136">
        <v>4</v>
      </c>
      <c r="H105" s="102">
        <v>1</v>
      </c>
      <c r="I105" s="102">
        <v>1</v>
      </c>
      <c r="J105" s="102">
        <v>1</v>
      </c>
      <c r="K105" s="112">
        <v>1</v>
      </c>
      <c r="L105" s="77" t="s">
        <v>105</v>
      </c>
      <c r="M105" s="85" t="s">
        <v>7</v>
      </c>
      <c r="N105" s="78" t="s">
        <v>7</v>
      </c>
      <c r="O105" s="78" t="s">
        <v>7</v>
      </c>
      <c r="P105" s="78" t="s">
        <v>7</v>
      </c>
      <c r="Q105" s="82">
        <f>(51819406/8)+1295485.15</f>
        <v>7772910.9000000004</v>
      </c>
      <c r="R105" s="56"/>
    </row>
    <row r="106" spans="1:18" ht="159.44999999999999" x14ac:dyDescent="0.35">
      <c r="A106" s="96"/>
      <c r="B106" s="96"/>
      <c r="C106" s="99"/>
      <c r="D106" s="104"/>
      <c r="E106" s="102"/>
      <c r="F106" s="102"/>
      <c r="G106" s="124"/>
      <c r="H106" s="102"/>
      <c r="I106" s="102"/>
      <c r="J106" s="102"/>
      <c r="K106" s="112"/>
      <c r="L106" s="77" t="s">
        <v>106</v>
      </c>
      <c r="M106" s="85" t="s">
        <v>7</v>
      </c>
      <c r="N106" s="78" t="s">
        <v>7</v>
      </c>
      <c r="O106" s="78" t="s">
        <v>7</v>
      </c>
      <c r="P106" s="78" t="s">
        <v>7</v>
      </c>
      <c r="Q106" s="92">
        <f>3605629.16666667/2</f>
        <v>1802814.5833333349</v>
      </c>
      <c r="R106" s="56"/>
    </row>
    <row r="107" spans="1:18" ht="29" x14ac:dyDescent="0.35">
      <c r="A107" s="96"/>
      <c r="B107" s="96"/>
      <c r="C107" s="99"/>
      <c r="D107" s="104"/>
      <c r="E107" s="102"/>
      <c r="F107" s="102"/>
      <c r="G107" s="124"/>
      <c r="H107" s="102"/>
      <c r="I107" s="102"/>
      <c r="J107" s="102"/>
      <c r="K107" s="112"/>
      <c r="L107" s="77" t="s">
        <v>107</v>
      </c>
      <c r="M107" s="85" t="s">
        <v>7</v>
      </c>
      <c r="N107" s="78" t="s">
        <v>7</v>
      </c>
      <c r="O107" s="78" t="s">
        <v>7</v>
      </c>
      <c r="P107" s="78" t="s">
        <v>7</v>
      </c>
      <c r="Q107" s="92"/>
      <c r="R107" s="56"/>
    </row>
    <row r="108" spans="1:18" ht="50.5" customHeight="1" x14ac:dyDescent="0.35">
      <c r="A108" s="96"/>
      <c r="B108" s="96"/>
      <c r="C108" s="99"/>
      <c r="D108" s="104"/>
      <c r="E108" s="102"/>
      <c r="F108" s="102"/>
      <c r="G108" s="124"/>
      <c r="H108" s="102"/>
      <c r="I108" s="102"/>
      <c r="J108" s="102"/>
      <c r="K108" s="112"/>
      <c r="L108" s="77" t="s">
        <v>108</v>
      </c>
      <c r="M108" s="85" t="s">
        <v>7</v>
      </c>
      <c r="N108" s="78" t="s">
        <v>7</v>
      </c>
      <c r="O108" s="78" t="s">
        <v>7</v>
      </c>
      <c r="P108" s="78" t="s">
        <v>7</v>
      </c>
      <c r="Q108" s="92"/>
      <c r="R108" s="56"/>
    </row>
    <row r="109" spans="1:18" ht="29" x14ac:dyDescent="0.35">
      <c r="A109" s="96"/>
      <c r="B109" s="96"/>
      <c r="C109" s="99"/>
      <c r="D109" s="104"/>
      <c r="E109" s="102"/>
      <c r="F109" s="102"/>
      <c r="G109" s="124"/>
      <c r="H109" s="102"/>
      <c r="I109" s="102"/>
      <c r="J109" s="102"/>
      <c r="K109" s="112"/>
      <c r="L109" s="77" t="s">
        <v>109</v>
      </c>
      <c r="M109" s="85" t="s">
        <v>7</v>
      </c>
      <c r="N109" s="78" t="s">
        <v>7</v>
      </c>
      <c r="O109" s="78" t="s">
        <v>7</v>
      </c>
      <c r="P109" s="78" t="s">
        <v>7</v>
      </c>
      <c r="Q109" s="92"/>
      <c r="R109" s="56"/>
    </row>
    <row r="110" spans="1:18" ht="29" x14ac:dyDescent="0.35">
      <c r="A110" s="96"/>
      <c r="B110" s="96"/>
      <c r="C110" s="99"/>
      <c r="D110" s="104"/>
      <c r="E110" s="102"/>
      <c r="F110" s="102"/>
      <c r="G110" s="124"/>
      <c r="H110" s="102"/>
      <c r="I110" s="102"/>
      <c r="J110" s="102"/>
      <c r="K110" s="112"/>
      <c r="L110" s="77" t="s">
        <v>110</v>
      </c>
      <c r="M110" s="85" t="s">
        <v>7</v>
      </c>
      <c r="N110" s="78" t="s">
        <v>7</v>
      </c>
      <c r="O110" s="78" t="s">
        <v>7</v>
      </c>
      <c r="P110" s="78" t="s">
        <v>7</v>
      </c>
      <c r="Q110" s="92"/>
      <c r="R110" s="56"/>
    </row>
    <row r="111" spans="1:18" ht="34.049999999999997" customHeight="1" x14ac:dyDescent="0.35">
      <c r="A111" s="96" t="s">
        <v>319</v>
      </c>
      <c r="B111" s="101" t="s">
        <v>111</v>
      </c>
      <c r="C111" s="99" t="s">
        <v>280</v>
      </c>
      <c r="D111" s="103" t="s">
        <v>275</v>
      </c>
      <c r="E111" s="102"/>
      <c r="F111" s="102">
        <v>0</v>
      </c>
      <c r="G111" s="136">
        <v>100</v>
      </c>
      <c r="H111" s="102">
        <v>25</v>
      </c>
      <c r="I111" s="102">
        <v>50</v>
      </c>
      <c r="J111" s="102">
        <v>25</v>
      </c>
      <c r="K111" s="112">
        <v>0</v>
      </c>
      <c r="L111" s="77" t="s">
        <v>112</v>
      </c>
      <c r="M111" s="85" t="s">
        <v>7</v>
      </c>
      <c r="N111" s="78" t="s">
        <v>7</v>
      </c>
      <c r="O111" s="78" t="s">
        <v>7</v>
      </c>
      <c r="P111" s="78" t="s">
        <v>7</v>
      </c>
      <c r="Q111" s="92">
        <f>3605629.16666667/2</f>
        <v>1802814.5833333349</v>
      </c>
      <c r="R111" s="56"/>
    </row>
    <row r="112" spans="1:18" ht="29" x14ac:dyDescent="0.35">
      <c r="A112" s="96"/>
      <c r="B112" s="96"/>
      <c r="C112" s="99"/>
      <c r="D112" s="104"/>
      <c r="E112" s="102"/>
      <c r="F112" s="102"/>
      <c r="G112" s="124"/>
      <c r="H112" s="102"/>
      <c r="I112" s="102"/>
      <c r="J112" s="102"/>
      <c r="K112" s="112"/>
      <c r="L112" s="77" t="s">
        <v>113</v>
      </c>
      <c r="M112" s="85" t="s">
        <v>7</v>
      </c>
      <c r="N112" s="78" t="s">
        <v>7</v>
      </c>
      <c r="O112" s="78" t="s">
        <v>7</v>
      </c>
      <c r="P112" s="78" t="s">
        <v>7</v>
      </c>
      <c r="Q112" s="92"/>
      <c r="R112" s="56"/>
    </row>
    <row r="113" spans="1:18" ht="101.45" x14ac:dyDescent="0.35">
      <c r="A113" s="96" t="s">
        <v>320</v>
      </c>
      <c r="B113" s="101" t="s">
        <v>114</v>
      </c>
      <c r="C113" s="14" t="s">
        <v>279</v>
      </c>
      <c r="D113" s="16" t="s">
        <v>276</v>
      </c>
      <c r="E113" s="17"/>
      <c r="F113" s="17">
        <v>83.02</v>
      </c>
      <c r="G113" s="61">
        <v>85</v>
      </c>
      <c r="H113" s="17">
        <v>85</v>
      </c>
      <c r="I113" s="17">
        <v>85</v>
      </c>
      <c r="J113" s="17">
        <v>85</v>
      </c>
      <c r="K113" s="72">
        <v>85</v>
      </c>
      <c r="L113" s="77" t="s">
        <v>115</v>
      </c>
      <c r="M113" s="85" t="s">
        <v>7</v>
      </c>
      <c r="N113" s="78" t="s">
        <v>7</v>
      </c>
      <c r="O113" s="78" t="s">
        <v>7</v>
      </c>
      <c r="P113" s="78" t="s">
        <v>7</v>
      </c>
      <c r="Q113" s="92">
        <f>50695493/5</f>
        <v>10139098.6</v>
      </c>
      <c r="R113" s="56"/>
    </row>
    <row r="114" spans="1:18" ht="58" x14ac:dyDescent="0.35">
      <c r="A114" s="96"/>
      <c r="B114" s="96"/>
      <c r="C114" s="19" t="s">
        <v>279</v>
      </c>
      <c r="D114" s="16" t="s">
        <v>116</v>
      </c>
      <c r="E114" s="17"/>
      <c r="F114" s="44">
        <v>0.35347222222222219</v>
      </c>
      <c r="G114" s="61">
        <v>15</v>
      </c>
      <c r="H114" s="17">
        <v>15</v>
      </c>
      <c r="I114" s="17">
        <v>15</v>
      </c>
      <c r="J114" s="17">
        <v>15</v>
      </c>
      <c r="K114" s="72">
        <v>15</v>
      </c>
      <c r="L114" s="77" t="s">
        <v>117</v>
      </c>
      <c r="M114" s="85" t="s">
        <v>7</v>
      </c>
      <c r="N114" s="78" t="s">
        <v>7</v>
      </c>
      <c r="O114" s="78" t="s">
        <v>7</v>
      </c>
      <c r="P114" s="78" t="s">
        <v>7</v>
      </c>
      <c r="Q114" s="92"/>
      <c r="R114" s="56"/>
    </row>
    <row r="115" spans="1:18" ht="58" x14ac:dyDescent="0.35">
      <c r="A115" s="96"/>
      <c r="B115" s="96"/>
      <c r="C115" s="19" t="s">
        <v>279</v>
      </c>
      <c r="D115" s="16" t="s">
        <v>118</v>
      </c>
      <c r="E115" s="17"/>
      <c r="F115" s="44">
        <v>0.63750000000000007</v>
      </c>
      <c r="G115" s="61">
        <v>20</v>
      </c>
      <c r="H115" s="17">
        <v>20</v>
      </c>
      <c r="I115" s="17">
        <v>20</v>
      </c>
      <c r="J115" s="17">
        <v>20</v>
      </c>
      <c r="K115" s="72">
        <v>20</v>
      </c>
      <c r="L115" s="77" t="s">
        <v>119</v>
      </c>
      <c r="M115" s="85" t="s">
        <v>7</v>
      </c>
      <c r="N115" s="78" t="s">
        <v>7</v>
      </c>
      <c r="O115" s="78" t="s">
        <v>7</v>
      </c>
      <c r="P115" s="78" t="s">
        <v>7</v>
      </c>
      <c r="Q115" s="92"/>
      <c r="R115" s="56"/>
    </row>
    <row r="116" spans="1:18" ht="58" x14ac:dyDescent="0.35">
      <c r="A116" s="96"/>
      <c r="B116" s="96"/>
      <c r="C116" s="19" t="s">
        <v>279</v>
      </c>
      <c r="D116" s="16" t="s">
        <v>277</v>
      </c>
      <c r="E116" s="17"/>
      <c r="F116" s="17"/>
      <c r="G116" s="61">
        <v>95</v>
      </c>
      <c r="H116" s="17">
        <v>95</v>
      </c>
      <c r="I116" s="17">
        <v>95</v>
      </c>
      <c r="J116" s="17">
        <v>95</v>
      </c>
      <c r="K116" s="72">
        <v>95</v>
      </c>
      <c r="L116" s="77" t="s">
        <v>120</v>
      </c>
      <c r="M116" s="85" t="s">
        <v>7</v>
      </c>
      <c r="N116" s="78" t="s">
        <v>7</v>
      </c>
      <c r="O116" s="78" t="s">
        <v>7</v>
      </c>
      <c r="P116" s="78" t="s">
        <v>7</v>
      </c>
      <c r="Q116" s="92"/>
      <c r="R116" s="56"/>
    </row>
    <row r="117" spans="1:18" ht="58" x14ac:dyDescent="0.35">
      <c r="A117" s="97" t="s">
        <v>321</v>
      </c>
      <c r="B117" s="107" t="s">
        <v>121</v>
      </c>
      <c r="C117" s="99" t="s">
        <v>260</v>
      </c>
      <c r="D117" s="103" t="s">
        <v>122</v>
      </c>
      <c r="E117" s="102"/>
      <c r="F117" s="102">
        <v>17</v>
      </c>
      <c r="G117" s="136">
        <v>15</v>
      </c>
      <c r="H117" s="102">
        <v>3</v>
      </c>
      <c r="I117" s="102">
        <v>4</v>
      </c>
      <c r="J117" s="102">
        <v>4</v>
      </c>
      <c r="K117" s="112">
        <v>4</v>
      </c>
      <c r="L117" s="77" t="s">
        <v>26</v>
      </c>
      <c r="M117" s="85" t="s">
        <v>7</v>
      </c>
      <c r="N117" s="78" t="s">
        <v>7</v>
      </c>
      <c r="O117" s="78" t="s">
        <v>7</v>
      </c>
      <c r="P117" s="78" t="s">
        <v>7</v>
      </c>
      <c r="Q117" s="92">
        <f>(23787613+12816728)/4</f>
        <v>9151085.25</v>
      </c>
      <c r="R117" s="56"/>
    </row>
    <row r="118" spans="1:18" ht="101.45" x14ac:dyDescent="0.35">
      <c r="A118" s="110"/>
      <c r="B118" s="108"/>
      <c r="C118" s="99"/>
      <c r="D118" s="104"/>
      <c r="E118" s="102"/>
      <c r="F118" s="102"/>
      <c r="G118" s="124"/>
      <c r="H118" s="102"/>
      <c r="I118" s="102"/>
      <c r="J118" s="102"/>
      <c r="K118" s="112"/>
      <c r="L118" s="77" t="s">
        <v>123</v>
      </c>
      <c r="M118" s="85" t="s">
        <v>7</v>
      </c>
      <c r="N118" s="78" t="s">
        <v>7</v>
      </c>
      <c r="O118" s="78" t="s">
        <v>7</v>
      </c>
      <c r="P118" s="78" t="s">
        <v>7</v>
      </c>
      <c r="Q118" s="92"/>
      <c r="R118" s="56"/>
    </row>
    <row r="119" spans="1:18" ht="38.450000000000003" customHeight="1" x14ac:dyDescent="0.35">
      <c r="A119" s="110"/>
      <c r="B119" s="108"/>
      <c r="C119" s="99"/>
      <c r="D119" s="103" t="s">
        <v>124</v>
      </c>
      <c r="E119" s="102"/>
      <c r="F119" s="102">
        <v>113</v>
      </c>
      <c r="G119" s="136">
        <v>90</v>
      </c>
      <c r="H119" s="102">
        <v>90</v>
      </c>
      <c r="I119" s="102">
        <v>90</v>
      </c>
      <c r="J119" s="102">
        <v>90</v>
      </c>
      <c r="K119" s="112">
        <v>90</v>
      </c>
      <c r="L119" s="77" t="s">
        <v>125</v>
      </c>
      <c r="M119" s="85" t="s">
        <v>7</v>
      </c>
      <c r="N119" s="78" t="s">
        <v>7</v>
      </c>
      <c r="O119" s="78" t="s">
        <v>7</v>
      </c>
      <c r="P119" s="78" t="s">
        <v>7</v>
      </c>
      <c r="Q119" s="92"/>
      <c r="R119" s="56"/>
    </row>
    <row r="120" spans="1:18" ht="48.05" customHeight="1" x14ac:dyDescent="0.35">
      <c r="A120" s="110"/>
      <c r="B120" s="108"/>
      <c r="C120" s="99"/>
      <c r="D120" s="104"/>
      <c r="E120" s="102"/>
      <c r="F120" s="102"/>
      <c r="G120" s="124"/>
      <c r="H120" s="102"/>
      <c r="I120" s="102"/>
      <c r="J120" s="102"/>
      <c r="K120" s="112"/>
      <c r="L120" s="77" t="s">
        <v>126</v>
      </c>
      <c r="M120" s="85" t="s">
        <v>7</v>
      </c>
      <c r="N120" s="78" t="s">
        <v>7</v>
      </c>
      <c r="O120" s="78" t="s">
        <v>7</v>
      </c>
      <c r="P120" s="78" t="s">
        <v>7</v>
      </c>
      <c r="Q120" s="92"/>
      <c r="R120" s="56"/>
    </row>
    <row r="121" spans="1:18" ht="42.55" customHeight="1" x14ac:dyDescent="0.35">
      <c r="A121" s="110"/>
      <c r="B121" s="108"/>
      <c r="C121" s="99"/>
      <c r="D121" s="104"/>
      <c r="E121" s="102"/>
      <c r="F121" s="102"/>
      <c r="G121" s="124"/>
      <c r="H121" s="102"/>
      <c r="I121" s="102"/>
      <c r="J121" s="102"/>
      <c r="K121" s="112"/>
      <c r="L121" s="77" t="s">
        <v>125</v>
      </c>
      <c r="M121" s="85" t="s">
        <v>7</v>
      </c>
      <c r="N121" s="78" t="s">
        <v>7</v>
      </c>
      <c r="O121" s="78" t="s">
        <v>7</v>
      </c>
      <c r="P121" s="78" t="s">
        <v>7</v>
      </c>
      <c r="Q121" s="92"/>
      <c r="R121" s="56"/>
    </row>
    <row r="122" spans="1:18" ht="28.05" customHeight="1" x14ac:dyDescent="0.35">
      <c r="A122" s="110"/>
      <c r="B122" s="108"/>
      <c r="C122" s="100"/>
      <c r="D122" s="133"/>
      <c r="E122" s="119"/>
      <c r="F122" s="119"/>
      <c r="G122" s="157"/>
      <c r="H122" s="119"/>
      <c r="I122" s="119"/>
      <c r="J122" s="119"/>
      <c r="K122" s="126"/>
      <c r="L122" s="77" t="s">
        <v>126</v>
      </c>
      <c r="M122" s="85" t="s">
        <v>7</v>
      </c>
      <c r="N122" s="78" t="s">
        <v>7</v>
      </c>
      <c r="O122" s="78" t="s">
        <v>7</v>
      </c>
      <c r="P122" s="78" t="s">
        <v>7</v>
      </c>
      <c r="Q122" s="92"/>
      <c r="R122" s="56"/>
    </row>
    <row r="123" spans="1:18" ht="101.45" x14ac:dyDescent="0.35">
      <c r="A123" s="110"/>
      <c r="B123" s="108"/>
      <c r="C123" s="19" t="s">
        <v>260</v>
      </c>
      <c r="D123" s="16" t="s">
        <v>537</v>
      </c>
      <c r="E123" s="17"/>
      <c r="F123" s="17"/>
      <c r="G123" s="61">
        <v>4</v>
      </c>
      <c r="H123" s="17">
        <v>0</v>
      </c>
      <c r="I123" s="17">
        <v>1</v>
      </c>
      <c r="J123" s="17">
        <v>2</v>
      </c>
      <c r="K123" s="72">
        <v>1</v>
      </c>
      <c r="L123" s="77" t="s">
        <v>123</v>
      </c>
      <c r="M123" s="85" t="s">
        <v>7</v>
      </c>
      <c r="N123" s="78" t="s">
        <v>7</v>
      </c>
      <c r="O123" s="78" t="s">
        <v>7</v>
      </c>
      <c r="P123" s="78" t="s">
        <v>7</v>
      </c>
      <c r="Q123" s="92"/>
      <c r="R123" s="56"/>
    </row>
    <row r="124" spans="1:18" ht="115.95" customHeight="1" x14ac:dyDescent="0.35">
      <c r="A124" s="110"/>
      <c r="B124" s="108"/>
      <c r="C124" s="19" t="s">
        <v>260</v>
      </c>
      <c r="D124" s="16" t="s">
        <v>416</v>
      </c>
      <c r="E124" s="17">
        <v>4080</v>
      </c>
      <c r="F124" s="17" t="s">
        <v>445</v>
      </c>
      <c r="G124" s="61" t="s">
        <v>446</v>
      </c>
      <c r="H124" s="45">
        <v>0.2</v>
      </c>
      <c r="I124" s="17">
        <v>0.35</v>
      </c>
      <c r="J124" s="45">
        <v>0.45</v>
      </c>
      <c r="K124" s="74">
        <v>0.5</v>
      </c>
      <c r="L124" s="190" t="s">
        <v>127</v>
      </c>
      <c r="M124" s="85" t="s">
        <v>7</v>
      </c>
      <c r="N124" s="78" t="s">
        <v>7</v>
      </c>
      <c r="O124" s="78" t="s">
        <v>7</v>
      </c>
      <c r="P124" s="78" t="s">
        <v>7</v>
      </c>
      <c r="Q124" s="92"/>
      <c r="R124" s="56"/>
    </row>
    <row r="125" spans="1:18" ht="65.45" customHeight="1" x14ac:dyDescent="0.35">
      <c r="A125" s="110"/>
      <c r="B125" s="108"/>
      <c r="C125" s="19" t="s">
        <v>260</v>
      </c>
      <c r="D125" s="16" t="s">
        <v>417</v>
      </c>
      <c r="E125" s="17">
        <v>1320</v>
      </c>
      <c r="F125" s="17" t="s">
        <v>447</v>
      </c>
      <c r="G125" s="61" t="s">
        <v>448</v>
      </c>
      <c r="H125" s="17">
        <v>2.5</v>
      </c>
      <c r="I125" s="17">
        <v>2.5</v>
      </c>
      <c r="J125" s="17">
        <v>2.5</v>
      </c>
      <c r="K125" s="72">
        <v>2.5</v>
      </c>
      <c r="L125" s="191"/>
      <c r="M125" s="78"/>
      <c r="N125" s="78"/>
      <c r="O125" s="78"/>
      <c r="P125" s="78"/>
      <c r="Q125" s="92"/>
      <c r="R125" s="56"/>
    </row>
    <row r="126" spans="1:18" ht="57.55" customHeight="1" x14ac:dyDescent="0.35">
      <c r="A126" s="110"/>
      <c r="B126" s="108"/>
      <c r="C126" s="19" t="s">
        <v>260</v>
      </c>
      <c r="D126" s="16" t="s">
        <v>418</v>
      </c>
      <c r="E126" s="17">
        <v>268</v>
      </c>
      <c r="F126" s="17" t="s">
        <v>449</v>
      </c>
      <c r="G126" s="61" t="s">
        <v>450</v>
      </c>
      <c r="H126" s="17">
        <v>2.5</v>
      </c>
      <c r="I126" s="17">
        <v>2.5</v>
      </c>
      <c r="J126" s="17">
        <v>2.5</v>
      </c>
      <c r="K126" s="72">
        <v>2.5</v>
      </c>
      <c r="L126" s="191"/>
      <c r="M126" s="78"/>
      <c r="N126" s="78"/>
      <c r="O126" s="78"/>
      <c r="P126" s="78"/>
      <c r="Q126" s="92"/>
      <c r="R126" s="56"/>
    </row>
    <row r="127" spans="1:18" ht="64.05" customHeight="1" x14ac:dyDescent="0.35">
      <c r="A127" s="110"/>
      <c r="B127" s="108"/>
      <c r="C127" s="19" t="s">
        <v>260</v>
      </c>
      <c r="D127" s="16" t="s">
        <v>421</v>
      </c>
      <c r="E127" s="17">
        <v>541</v>
      </c>
      <c r="F127" s="17" t="s">
        <v>452</v>
      </c>
      <c r="G127" s="61" t="s">
        <v>451</v>
      </c>
      <c r="H127" s="17">
        <v>2.5</v>
      </c>
      <c r="I127" s="17">
        <v>2.5</v>
      </c>
      <c r="J127" s="17">
        <v>2.5</v>
      </c>
      <c r="K127" s="72">
        <v>2.5</v>
      </c>
      <c r="L127" s="191"/>
      <c r="M127" s="78"/>
      <c r="N127" s="78"/>
      <c r="O127" s="78"/>
      <c r="P127" s="78"/>
      <c r="Q127" s="92"/>
      <c r="R127" s="56"/>
    </row>
    <row r="128" spans="1:18" ht="69" customHeight="1" x14ac:dyDescent="0.35">
      <c r="A128" s="110"/>
      <c r="B128" s="108"/>
      <c r="C128" s="19" t="s">
        <v>260</v>
      </c>
      <c r="D128" s="16" t="s">
        <v>413</v>
      </c>
      <c r="E128" s="33">
        <v>5566</v>
      </c>
      <c r="F128" s="33" t="s">
        <v>453</v>
      </c>
      <c r="G128" s="68" t="s">
        <v>454</v>
      </c>
      <c r="H128" s="17">
        <v>2.5</v>
      </c>
      <c r="I128" s="17">
        <v>2.5</v>
      </c>
      <c r="J128" s="17">
        <v>2.5</v>
      </c>
      <c r="K128" s="72">
        <v>2.5</v>
      </c>
      <c r="L128" s="191"/>
      <c r="M128" s="78"/>
      <c r="N128" s="78"/>
      <c r="O128" s="78"/>
      <c r="P128" s="78"/>
      <c r="Q128" s="92"/>
      <c r="R128" s="56"/>
    </row>
    <row r="129" spans="1:18" ht="66.05" customHeight="1" x14ac:dyDescent="0.35">
      <c r="A129" s="110"/>
      <c r="B129" s="108"/>
      <c r="C129" s="19" t="s">
        <v>260</v>
      </c>
      <c r="D129" s="16" t="s">
        <v>414</v>
      </c>
      <c r="E129" s="17">
        <v>817</v>
      </c>
      <c r="F129" s="33" t="s">
        <v>455</v>
      </c>
      <c r="G129" s="68" t="s">
        <v>456</v>
      </c>
      <c r="H129" s="17">
        <v>2.5</v>
      </c>
      <c r="I129" s="17">
        <v>2.5</v>
      </c>
      <c r="J129" s="17">
        <v>2.5</v>
      </c>
      <c r="K129" s="72">
        <v>2.5</v>
      </c>
      <c r="L129" s="191"/>
      <c r="M129" s="78"/>
      <c r="N129" s="78"/>
      <c r="O129" s="78"/>
      <c r="P129" s="78"/>
      <c r="Q129" s="92"/>
      <c r="R129" s="56"/>
    </row>
    <row r="130" spans="1:18" ht="66.55" customHeight="1" x14ac:dyDescent="0.35">
      <c r="A130" s="110"/>
      <c r="B130" s="108"/>
      <c r="C130" s="19" t="s">
        <v>260</v>
      </c>
      <c r="D130" s="16" t="s">
        <v>415</v>
      </c>
      <c r="E130" s="17">
        <v>128</v>
      </c>
      <c r="F130" s="17" t="s">
        <v>457</v>
      </c>
      <c r="G130" s="61" t="s">
        <v>458</v>
      </c>
      <c r="H130" s="17">
        <v>2.5</v>
      </c>
      <c r="I130" s="17">
        <v>2.5</v>
      </c>
      <c r="J130" s="17">
        <v>2.5</v>
      </c>
      <c r="K130" s="72">
        <v>2.5</v>
      </c>
      <c r="L130" s="191"/>
      <c r="M130" s="78"/>
      <c r="N130" s="78"/>
      <c r="O130" s="78"/>
      <c r="P130" s="78"/>
      <c r="Q130" s="92"/>
      <c r="R130" s="56"/>
    </row>
    <row r="131" spans="1:18" ht="58" x14ac:dyDescent="0.35">
      <c r="A131" s="110"/>
      <c r="B131" s="108"/>
      <c r="C131" s="19" t="s">
        <v>260</v>
      </c>
      <c r="D131" s="16" t="s">
        <v>420</v>
      </c>
      <c r="E131" s="17">
        <v>334</v>
      </c>
      <c r="F131" s="17" t="s">
        <v>459</v>
      </c>
      <c r="G131" s="61" t="s">
        <v>460</v>
      </c>
      <c r="H131" s="17">
        <v>2.5</v>
      </c>
      <c r="I131" s="17">
        <v>2.5</v>
      </c>
      <c r="J131" s="17">
        <v>2.5</v>
      </c>
      <c r="K131" s="72">
        <v>2.5</v>
      </c>
      <c r="L131" s="191"/>
      <c r="M131" s="78"/>
      <c r="N131" s="78"/>
      <c r="O131" s="78"/>
      <c r="P131" s="78"/>
      <c r="Q131" s="92"/>
      <c r="R131" s="56"/>
    </row>
    <row r="132" spans="1:18" ht="58" x14ac:dyDescent="0.35">
      <c r="A132" s="110"/>
      <c r="B132" s="108"/>
      <c r="C132" s="19" t="s">
        <v>260</v>
      </c>
      <c r="D132" s="16" t="s">
        <v>419</v>
      </c>
      <c r="E132" s="33" t="s">
        <v>441</v>
      </c>
      <c r="F132" s="46" t="s">
        <v>437</v>
      </c>
      <c r="G132" s="69">
        <v>0.8</v>
      </c>
      <c r="H132" s="47">
        <v>80</v>
      </c>
      <c r="I132" s="47">
        <v>80</v>
      </c>
      <c r="J132" s="47">
        <v>80</v>
      </c>
      <c r="K132" s="75">
        <v>80</v>
      </c>
      <c r="L132" s="191"/>
      <c r="M132" s="78"/>
      <c r="N132" s="78"/>
      <c r="O132" s="78"/>
      <c r="P132" s="78"/>
      <c r="Q132" s="92"/>
      <c r="R132" s="56"/>
    </row>
    <row r="133" spans="1:18" ht="58" x14ac:dyDescent="0.35">
      <c r="A133" s="110"/>
      <c r="B133" s="108"/>
      <c r="C133" s="19" t="s">
        <v>260</v>
      </c>
      <c r="D133" s="16" t="s">
        <v>422</v>
      </c>
      <c r="E133" s="33" t="s">
        <v>442</v>
      </c>
      <c r="F133" s="46" t="s">
        <v>440</v>
      </c>
      <c r="G133" s="69">
        <v>0.15</v>
      </c>
      <c r="H133" s="47">
        <v>15</v>
      </c>
      <c r="I133" s="47">
        <v>15</v>
      </c>
      <c r="J133" s="47">
        <v>15</v>
      </c>
      <c r="K133" s="75">
        <v>15</v>
      </c>
      <c r="L133" s="191"/>
      <c r="M133" s="78"/>
      <c r="N133" s="78"/>
      <c r="O133" s="78"/>
      <c r="P133" s="78"/>
      <c r="Q133" s="92"/>
      <c r="R133" s="56"/>
    </row>
    <row r="134" spans="1:18" ht="66.05" customHeight="1" x14ac:dyDescent="0.35">
      <c r="A134" s="110"/>
      <c r="B134" s="108"/>
      <c r="C134" s="19" t="s">
        <v>260</v>
      </c>
      <c r="D134" s="16" t="s">
        <v>424</v>
      </c>
      <c r="E134" s="33" t="s">
        <v>443</v>
      </c>
      <c r="F134" s="46" t="s">
        <v>439</v>
      </c>
      <c r="G134" s="70">
        <v>7.4999999999999997E-3</v>
      </c>
      <c r="H134" s="45">
        <v>0.1</v>
      </c>
      <c r="I134" s="17">
        <v>0.15</v>
      </c>
      <c r="J134" s="17">
        <v>0.25</v>
      </c>
      <c r="K134" s="72">
        <v>0.25</v>
      </c>
      <c r="L134" s="191"/>
      <c r="M134" s="78"/>
      <c r="N134" s="78"/>
      <c r="O134" s="78"/>
      <c r="P134" s="78"/>
      <c r="Q134" s="92"/>
      <c r="R134" s="56"/>
    </row>
    <row r="135" spans="1:18" ht="60.55" customHeight="1" x14ac:dyDescent="0.35">
      <c r="A135" s="110"/>
      <c r="B135" s="108"/>
      <c r="C135" s="19" t="s">
        <v>260</v>
      </c>
      <c r="D135" s="16" t="s">
        <v>423</v>
      </c>
      <c r="E135" s="33" t="s">
        <v>444</v>
      </c>
      <c r="F135" s="46" t="s">
        <v>438</v>
      </c>
      <c r="G135" s="69">
        <v>1.4999999999999999E-2</v>
      </c>
      <c r="H135" s="17">
        <v>0.25</v>
      </c>
      <c r="I135" s="17">
        <v>0.25</v>
      </c>
      <c r="J135" s="17">
        <v>0.5</v>
      </c>
      <c r="K135" s="72">
        <v>0.5</v>
      </c>
      <c r="L135" s="191"/>
      <c r="M135" s="78"/>
      <c r="N135" s="78"/>
      <c r="O135" s="78"/>
      <c r="P135" s="78"/>
      <c r="Q135" s="92"/>
      <c r="R135" s="56"/>
    </row>
    <row r="136" spans="1:18" ht="58" x14ac:dyDescent="0.35">
      <c r="A136" s="110"/>
      <c r="B136" s="108"/>
      <c r="C136" s="19" t="s">
        <v>260</v>
      </c>
      <c r="D136" s="16" t="s">
        <v>461</v>
      </c>
      <c r="E136" s="33" t="s">
        <v>464</v>
      </c>
      <c r="F136" s="46" t="s">
        <v>463</v>
      </c>
      <c r="G136" s="69">
        <v>0.05</v>
      </c>
      <c r="H136" s="47">
        <v>1</v>
      </c>
      <c r="I136" s="47">
        <v>1</v>
      </c>
      <c r="J136" s="17">
        <v>1.5</v>
      </c>
      <c r="K136" s="72">
        <v>1.5</v>
      </c>
      <c r="L136" s="192"/>
      <c r="M136" s="78"/>
      <c r="N136" s="78"/>
      <c r="O136" s="78"/>
      <c r="P136" s="78"/>
      <c r="Q136" s="92"/>
      <c r="R136" s="56"/>
    </row>
    <row r="137" spans="1:18" ht="72.5" x14ac:dyDescent="0.35">
      <c r="A137" s="110"/>
      <c r="B137" s="108"/>
      <c r="C137" s="172" t="s">
        <v>260</v>
      </c>
      <c r="D137" s="170" t="s">
        <v>462</v>
      </c>
      <c r="E137" s="174" t="s">
        <v>465</v>
      </c>
      <c r="F137" s="176" t="s">
        <v>466</v>
      </c>
      <c r="G137" s="178">
        <v>1.67E-2</v>
      </c>
      <c r="H137" s="119">
        <v>0.17</v>
      </c>
      <c r="I137" s="119">
        <v>0.5</v>
      </c>
      <c r="J137" s="119">
        <v>0.5</v>
      </c>
      <c r="K137" s="126">
        <v>0.5</v>
      </c>
      <c r="L137" s="81" t="s">
        <v>128</v>
      </c>
      <c r="M137" s="85" t="s">
        <v>7</v>
      </c>
      <c r="N137" s="78" t="s">
        <v>7</v>
      </c>
      <c r="O137" s="78" t="s">
        <v>7</v>
      </c>
      <c r="P137" s="78" t="s">
        <v>7</v>
      </c>
      <c r="Q137" s="92"/>
      <c r="R137" s="56"/>
    </row>
    <row r="138" spans="1:18" ht="58" x14ac:dyDescent="0.35">
      <c r="A138" s="110"/>
      <c r="B138" s="108"/>
      <c r="C138" s="173"/>
      <c r="D138" s="166"/>
      <c r="E138" s="175"/>
      <c r="F138" s="177"/>
      <c r="G138" s="179"/>
      <c r="H138" s="121"/>
      <c r="I138" s="121"/>
      <c r="J138" s="121"/>
      <c r="K138" s="128"/>
      <c r="L138" s="77" t="s">
        <v>129</v>
      </c>
      <c r="M138" s="85" t="s">
        <v>7</v>
      </c>
      <c r="N138" s="78" t="s">
        <v>7</v>
      </c>
      <c r="O138" s="78" t="s">
        <v>7</v>
      </c>
      <c r="P138" s="78" t="s">
        <v>7</v>
      </c>
      <c r="Q138" s="92"/>
      <c r="R138" s="56"/>
    </row>
    <row r="139" spans="1:18" ht="58" x14ac:dyDescent="0.35">
      <c r="A139" s="110"/>
      <c r="B139" s="108"/>
      <c r="C139" s="19" t="s">
        <v>260</v>
      </c>
      <c r="D139" s="16" t="s">
        <v>425</v>
      </c>
      <c r="E139" s="33" t="s">
        <v>430</v>
      </c>
      <c r="F139" s="46" t="s">
        <v>429</v>
      </c>
      <c r="G139" s="70">
        <v>0.2</v>
      </c>
      <c r="H139" s="47">
        <v>2.5</v>
      </c>
      <c r="I139" s="12">
        <v>5</v>
      </c>
      <c r="J139" s="47">
        <v>5</v>
      </c>
      <c r="K139" s="72">
        <v>7.5</v>
      </c>
      <c r="L139" s="190" t="s">
        <v>127</v>
      </c>
      <c r="M139" s="78"/>
      <c r="N139" s="78"/>
      <c r="O139" s="78"/>
      <c r="P139" s="78"/>
      <c r="Q139" s="92"/>
      <c r="R139" s="56"/>
    </row>
    <row r="140" spans="1:18" ht="58" x14ac:dyDescent="0.35">
      <c r="A140" s="110"/>
      <c r="B140" s="108"/>
      <c r="C140" s="19" t="s">
        <v>260</v>
      </c>
      <c r="D140" s="16" t="s">
        <v>426</v>
      </c>
      <c r="E140" s="33" t="s">
        <v>433</v>
      </c>
      <c r="F140" s="46" t="s">
        <v>431</v>
      </c>
      <c r="G140" s="69">
        <v>0.05</v>
      </c>
      <c r="H140" s="47">
        <v>1</v>
      </c>
      <c r="I140" s="47">
        <v>1</v>
      </c>
      <c r="J140" s="17">
        <v>1.5</v>
      </c>
      <c r="K140" s="72">
        <v>1.5</v>
      </c>
      <c r="L140" s="191"/>
      <c r="M140" s="78"/>
      <c r="N140" s="78"/>
      <c r="O140" s="78"/>
      <c r="P140" s="78"/>
      <c r="Q140" s="92"/>
      <c r="R140" s="56"/>
    </row>
    <row r="141" spans="1:18" ht="58" x14ac:dyDescent="0.35">
      <c r="A141" s="110"/>
      <c r="B141" s="108"/>
      <c r="C141" s="19" t="s">
        <v>260</v>
      </c>
      <c r="D141" s="16" t="s">
        <v>427</v>
      </c>
      <c r="E141" s="33" t="s">
        <v>435</v>
      </c>
      <c r="F141" s="46" t="s">
        <v>434</v>
      </c>
      <c r="G141" s="70">
        <v>2.5000000000000001E-3</v>
      </c>
      <c r="H141" s="17">
        <v>0.05</v>
      </c>
      <c r="I141" s="17">
        <v>0.05</v>
      </c>
      <c r="J141" s="17">
        <v>0.05</v>
      </c>
      <c r="K141" s="74">
        <v>0.1</v>
      </c>
      <c r="L141" s="191"/>
      <c r="M141" s="78"/>
      <c r="N141" s="78"/>
      <c r="O141" s="78"/>
      <c r="P141" s="78"/>
      <c r="Q141" s="92"/>
      <c r="R141" s="56"/>
    </row>
    <row r="142" spans="1:18" ht="58" x14ac:dyDescent="0.35">
      <c r="A142" s="111"/>
      <c r="B142" s="109"/>
      <c r="C142" s="19" t="s">
        <v>260</v>
      </c>
      <c r="D142" s="16" t="s">
        <v>428</v>
      </c>
      <c r="E142" s="33" t="s">
        <v>436</v>
      </c>
      <c r="F142" s="46" t="s">
        <v>432</v>
      </c>
      <c r="G142" s="69">
        <v>5.0000000000000001E-3</v>
      </c>
      <c r="H142" s="47">
        <v>1</v>
      </c>
      <c r="I142" s="47">
        <v>1</v>
      </c>
      <c r="J142" s="17">
        <v>1.5</v>
      </c>
      <c r="K142" s="72">
        <v>1.5</v>
      </c>
      <c r="L142" s="192"/>
      <c r="M142" s="78"/>
      <c r="N142" s="78"/>
      <c r="O142" s="78"/>
      <c r="P142" s="78"/>
      <c r="Q142" s="92"/>
      <c r="R142" s="56"/>
    </row>
    <row r="143" spans="1:18" ht="78" customHeight="1" x14ac:dyDescent="0.35">
      <c r="A143" s="60" t="s">
        <v>322</v>
      </c>
      <c r="B143" s="59" t="s">
        <v>130</v>
      </c>
      <c r="C143" s="14" t="s">
        <v>260</v>
      </c>
      <c r="D143" s="16" t="s">
        <v>131</v>
      </c>
      <c r="E143" s="17"/>
      <c r="F143" s="17">
        <v>4</v>
      </c>
      <c r="G143" s="61">
        <v>1</v>
      </c>
      <c r="H143" s="17">
        <v>1</v>
      </c>
      <c r="I143" s="17">
        <v>0</v>
      </c>
      <c r="J143" s="17">
        <v>0</v>
      </c>
      <c r="K143" s="72">
        <v>0</v>
      </c>
      <c r="L143" s="77" t="s">
        <v>132</v>
      </c>
      <c r="M143" s="85" t="s">
        <v>7</v>
      </c>
      <c r="N143" s="78" t="s">
        <v>7</v>
      </c>
      <c r="O143" s="78" t="s">
        <v>7</v>
      </c>
      <c r="P143" s="78" t="s">
        <v>7</v>
      </c>
      <c r="Q143" s="82">
        <f>(23787613+12816728)/6</f>
        <v>6100723.5</v>
      </c>
      <c r="R143" s="56"/>
    </row>
    <row r="144" spans="1:18" ht="72.5" x14ac:dyDescent="0.35">
      <c r="A144" s="96" t="s">
        <v>323</v>
      </c>
      <c r="B144" s="96" t="s">
        <v>133</v>
      </c>
      <c r="C144" s="19" t="s">
        <v>260</v>
      </c>
      <c r="D144" s="16" t="s">
        <v>134</v>
      </c>
      <c r="E144" s="17"/>
      <c r="F144" s="17">
        <v>30</v>
      </c>
      <c r="G144" s="61">
        <v>100</v>
      </c>
      <c r="H144" s="17">
        <v>30</v>
      </c>
      <c r="I144" s="17">
        <v>30</v>
      </c>
      <c r="J144" s="17">
        <v>20</v>
      </c>
      <c r="K144" s="72">
        <v>20</v>
      </c>
      <c r="L144" s="77" t="s">
        <v>135</v>
      </c>
      <c r="M144" s="85" t="s">
        <v>7</v>
      </c>
      <c r="N144" s="78" t="s">
        <v>7</v>
      </c>
      <c r="O144" s="78" t="s">
        <v>7</v>
      </c>
      <c r="P144" s="78" t="s">
        <v>7</v>
      </c>
      <c r="Q144" s="92">
        <f>(23787613+12816728)/8</f>
        <v>4575542.625</v>
      </c>
      <c r="R144" s="56"/>
    </row>
    <row r="145" spans="1:18" ht="72.5" x14ac:dyDescent="0.35">
      <c r="A145" s="96"/>
      <c r="B145" s="96"/>
      <c r="C145" s="99" t="s">
        <v>260</v>
      </c>
      <c r="D145" s="104" t="s">
        <v>136</v>
      </c>
      <c r="E145" s="122"/>
      <c r="F145" s="122"/>
      <c r="G145" s="136">
        <v>100</v>
      </c>
      <c r="H145" s="102">
        <v>0</v>
      </c>
      <c r="I145" s="102">
        <v>50</v>
      </c>
      <c r="J145" s="102">
        <v>50</v>
      </c>
      <c r="K145" s="112">
        <v>0</v>
      </c>
      <c r="L145" s="77" t="s">
        <v>137</v>
      </c>
      <c r="M145" s="85" t="s">
        <v>7</v>
      </c>
      <c r="N145" s="78" t="s">
        <v>7</v>
      </c>
      <c r="O145" s="78" t="s">
        <v>7</v>
      </c>
      <c r="P145" s="78" t="s">
        <v>7</v>
      </c>
      <c r="Q145" s="92"/>
      <c r="R145" s="56"/>
    </row>
    <row r="146" spans="1:18" ht="130.44999999999999" x14ac:dyDescent="0.35">
      <c r="A146" s="96"/>
      <c r="B146" s="96"/>
      <c r="C146" s="99"/>
      <c r="D146" s="104"/>
      <c r="E146" s="122"/>
      <c r="F146" s="122"/>
      <c r="G146" s="124"/>
      <c r="H146" s="102"/>
      <c r="I146" s="102"/>
      <c r="J146" s="102"/>
      <c r="K146" s="112"/>
      <c r="L146" s="77" t="s">
        <v>138</v>
      </c>
      <c r="M146" s="85" t="s">
        <v>7</v>
      </c>
      <c r="N146" s="78" t="s">
        <v>7</v>
      </c>
      <c r="O146" s="78" t="s">
        <v>7</v>
      </c>
      <c r="P146" s="78" t="s">
        <v>7</v>
      </c>
      <c r="Q146" s="92"/>
      <c r="R146" s="56"/>
    </row>
    <row r="147" spans="1:18" ht="101.45" x14ac:dyDescent="0.35">
      <c r="A147" s="96"/>
      <c r="B147" s="96"/>
      <c r="C147" s="99"/>
      <c r="D147" s="104"/>
      <c r="E147" s="122"/>
      <c r="F147" s="122"/>
      <c r="G147" s="124"/>
      <c r="H147" s="102"/>
      <c r="I147" s="102"/>
      <c r="J147" s="102"/>
      <c r="K147" s="112"/>
      <c r="L147" s="77" t="s">
        <v>139</v>
      </c>
      <c r="M147" s="85" t="s">
        <v>7</v>
      </c>
      <c r="N147" s="78" t="s">
        <v>7</v>
      </c>
      <c r="O147" s="78" t="s">
        <v>7</v>
      </c>
      <c r="P147" s="78" t="s">
        <v>7</v>
      </c>
      <c r="Q147" s="92"/>
      <c r="R147" s="56"/>
    </row>
    <row r="148" spans="1:18" ht="116.55" customHeight="1" x14ac:dyDescent="0.35">
      <c r="A148" s="96"/>
      <c r="B148" s="96"/>
      <c r="C148" s="99"/>
      <c r="D148" s="104"/>
      <c r="E148" s="122"/>
      <c r="F148" s="122"/>
      <c r="G148" s="124"/>
      <c r="H148" s="102"/>
      <c r="I148" s="102"/>
      <c r="J148" s="102"/>
      <c r="K148" s="112"/>
      <c r="L148" s="77" t="s">
        <v>140</v>
      </c>
      <c r="M148" s="85" t="s">
        <v>7</v>
      </c>
      <c r="N148" s="78" t="s">
        <v>7</v>
      </c>
      <c r="O148" s="78" t="s">
        <v>7</v>
      </c>
      <c r="P148" s="78" t="s">
        <v>7</v>
      </c>
      <c r="Q148" s="92"/>
      <c r="R148" s="56"/>
    </row>
    <row r="149" spans="1:18" ht="72.5" x14ac:dyDescent="0.35">
      <c r="A149" s="96"/>
      <c r="B149" s="96"/>
      <c r="C149" s="99"/>
      <c r="D149" s="104"/>
      <c r="E149" s="122"/>
      <c r="F149" s="122"/>
      <c r="G149" s="124"/>
      <c r="H149" s="102"/>
      <c r="I149" s="102"/>
      <c r="J149" s="102"/>
      <c r="K149" s="112"/>
      <c r="L149" s="77" t="s">
        <v>141</v>
      </c>
      <c r="M149" s="85" t="s">
        <v>7</v>
      </c>
      <c r="N149" s="78" t="s">
        <v>7</v>
      </c>
      <c r="O149" s="78" t="s">
        <v>7</v>
      </c>
      <c r="P149" s="78" t="s">
        <v>7</v>
      </c>
      <c r="Q149" s="92"/>
      <c r="R149" s="56"/>
    </row>
    <row r="150" spans="1:18" ht="58" x14ac:dyDescent="0.35">
      <c r="A150" s="97"/>
      <c r="B150" s="97"/>
      <c r="C150" s="100"/>
      <c r="D150" s="133"/>
      <c r="E150" s="130"/>
      <c r="F150" s="130"/>
      <c r="G150" s="157"/>
      <c r="H150" s="119"/>
      <c r="I150" s="119"/>
      <c r="J150" s="119"/>
      <c r="K150" s="126"/>
      <c r="L150" s="77" t="s">
        <v>142</v>
      </c>
      <c r="M150" s="85" t="s">
        <v>7</v>
      </c>
      <c r="N150" s="78" t="s">
        <v>7</v>
      </c>
      <c r="O150" s="78" t="s">
        <v>7</v>
      </c>
      <c r="P150" s="78" t="s">
        <v>7</v>
      </c>
      <c r="Q150" s="92"/>
      <c r="R150" s="56"/>
    </row>
    <row r="151" spans="1:18" ht="69" customHeight="1" x14ac:dyDescent="0.35">
      <c r="A151" s="96" t="s">
        <v>328</v>
      </c>
      <c r="B151" s="96" t="s">
        <v>158</v>
      </c>
      <c r="C151" s="99" t="s">
        <v>264</v>
      </c>
      <c r="D151" s="104" t="s">
        <v>492</v>
      </c>
      <c r="E151" s="122"/>
      <c r="F151" s="122">
        <v>22</v>
      </c>
      <c r="G151" s="136">
        <v>80</v>
      </c>
      <c r="H151" s="102">
        <v>15</v>
      </c>
      <c r="I151" s="102">
        <v>25</v>
      </c>
      <c r="J151" s="102">
        <v>25</v>
      </c>
      <c r="K151" s="112">
        <v>15</v>
      </c>
      <c r="L151" s="77" t="s">
        <v>159</v>
      </c>
      <c r="M151" s="85" t="s">
        <v>7</v>
      </c>
      <c r="N151" s="78" t="s">
        <v>7</v>
      </c>
      <c r="O151" s="78" t="s">
        <v>7</v>
      </c>
      <c r="P151" s="78" t="s">
        <v>7</v>
      </c>
      <c r="Q151" s="92">
        <f>235119635/13</f>
        <v>18086125.769230768</v>
      </c>
      <c r="R151" s="56"/>
    </row>
    <row r="152" spans="1:18" ht="36" customHeight="1" x14ac:dyDescent="0.35">
      <c r="A152" s="96"/>
      <c r="B152" s="96"/>
      <c r="C152" s="99"/>
      <c r="D152" s="104"/>
      <c r="E152" s="122"/>
      <c r="F152" s="122"/>
      <c r="G152" s="124"/>
      <c r="H152" s="102"/>
      <c r="I152" s="102"/>
      <c r="J152" s="102"/>
      <c r="K152" s="112"/>
      <c r="L152" s="77" t="s">
        <v>160</v>
      </c>
      <c r="M152" s="85" t="s">
        <v>7</v>
      </c>
      <c r="N152" s="78" t="s">
        <v>7</v>
      </c>
      <c r="O152" s="78" t="s">
        <v>7</v>
      </c>
      <c r="P152" s="78" t="s">
        <v>7</v>
      </c>
      <c r="Q152" s="92"/>
      <c r="R152" s="56"/>
    </row>
    <row r="153" spans="1:18" ht="42.55" customHeight="1" x14ac:dyDescent="0.35">
      <c r="A153" s="96"/>
      <c r="B153" s="96"/>
      <c r="C153" s="99"/>
      <c r="D153" s="104"/>
      <c r="E153" s="122"/>
      <c r="F153" s="122"/>
      <c r="G153" s="124"/>
      <c r="H153" s="102"/>
      <c r="I153" s="102"/>
      <c r="J153" s="102"/>
      <c r="K153" s="112"/>
      <c r="L153" s="77" t="s">
        <v>161</v>
      </c>
      <c r="M153" s="85" t="s">
        <v>7</v>
      </c>
      <c r="N153" s="78" t="s">
        <v>7</v>
      </c>
      <c r="O153" s="78" t="s">
        <v>7</v>
      </c>
      <c r="P153" s="78" t="s">
        <v>7</v>
      </c>
      <c r="Q153" s="92"/>
      <c r="R153" s="56"/>
    </row>
    <row r="154" spans="1:18" ht="40" customHeight="1" x14ac:dyDescent="0.35">
      <c r="A154" s="97" t="s">
        <v>335</v>
      </c>
      <c r="B154" s="97" t="s">
        <v>336</v>
      </c>
      <c r="C154" s="99" t="s">
        <v>297</v>
      </c>
      <c r="D154" s="104" t="s">
        <v>337</v>
      </c>
      <c r="E154" s="122"/>
      <c r="F154" s="122">
        <v>3</v>
      </c>
      <c r="G154" s="136">
        <v>87</v>
      </c>
      <c r="H154" s="102">
        <v>40</v>
      </c>
      <c r="I154" s="102">
        <v>40</v>
      </c>
      <c r="J154" s="102">
        <v>10</v>
      </c>
      <c r="K154" s="112">
        <v>0</v>
      </c>
      <c r="L154" s="77" t="s">
        <v>292</v>
      </c>
      <c r="M154" s="78"/>
      <c r="N154" s="78"/>
      <c r="O154" s="78"/>
      <c r="P154" s="78"/>
      <c r="Q154" s="92">
        <f>235119635/13</f>
        <v>18086125.769230768</v>
      </c>
      <c r="R154" s="56"/>
    </row>
    <row r="155" spans="1:18" ht="40" customHeight="1" x14ac:dyDescent="0.35">
      <c r="A155" s="110"/>
      <c r="B155" s="110"/>
      <c r="C155" s="99"/>
      <c r="D155" s="104"/>
      <c r="E155" s="122"/>
      <c r="F155" s="122"/>
      <c r="G155" s="136"/>
      <c r="H155" s="102"/>
      <c r="I155" s="102"/>
      <c r="J155" s="102"/>
      <c r="K155" s="112"/>
      <c r="L155" s="77" t="s">
        <v>293</v>
      </c>
      <c r="M155" s="78"/>
      <c r="N155" s="78"/>
      <c r="O155" s="78"/>
      <c r="P155" s="78"/>
      <c r="Q155" s="92"/>
      <c r="R155" s="56"/>
    </row>
    <row r="156" spans="1:18" ht="40" customHeight="1" x14ac:dyDescent="0.35">
      <c r="A156" s="110"/>
      <c r="B156" s="110"/>
      <c r="C156" s="99"/>
      <c r="D156" s="104"/>
      <c r="E156" s="122"/>
      <c r="F156" s="122"/>
      <c r="G156" s="136"/>
      <c r="H156" s="102"/>
      <c r="I156" s="102"/>
      <c r="J156" s="102"/>
      <c r="K156" s="112"/>
      <c r="L156" s="77" t="s">
        <v>294</v>
      </c>
      <c r="M156" s="78"/>
      <c r="N156" s="78"/>
      <c r="O156" s="78"/>
      <c r="P156" s="78"/>
      <c r="Q156" s="92"/>
      <c r="R156" s="56"/>
    </row>
    <row r="157" spans="1:18" ht="40" customHeight="1" x14ac:dyDescent="0.35">
      <c r="A157" s="110"/>
      <c r="B157" s="110"/>
      <c r="C157" s="99"/>
      <c r="D157" s="104"/>
      <c r="E157" s="122"/>
      <c r="F157" s="122"/>
      <c r="G157" s="136"/>
      <c r="H157" s="102"/>
      <c r="I157" s="102"/>
      <c r="J157" s="102"/>
      <c r="K157" s="112"/>
      <c r="L157" s="77" t="s">
        <v>295</v>
      </c>
      <c r="M157" s="78"/>
      <c r="N157" s="78"/>
      <c r="O157" s="78"/>
      <c r="P157" s="78"/>
      <c r="Q157" s="92"/>
      <c r="R157" s="56"/>
    </row>
    <row r="158" spans="1:18" ht="40" customHeight="1" x14ac:dyDescent="0.35">
      <c r="A158" s="110"/>
      <c r="B158" s="110"/>
      <c r="C158" s="99"/>
      <c r="D158" s="104"/>
      <c r="E158" s="122"/>
      <c r="F158" s="122"/>
      <c r="G158" s="136"/>
      <c r="H158" s="102"/>
      <c r="I158" s="102"/>
      <c r="J158" s="102"/>
      <c r="K158" s="112"/>
      <c r="L158" s="77" t="s">
        <v>296</v>
      </c>
      <c r="M158" s="78"/>
      <c r="N158" s="78"/>
      <c r="O158" s="78"/>
      <c r="P158" s="78"/>
      <c r="Q158" s="92"/>
      <c r="R158" s="56"/>
    </row>
    <row r="159" spans="1:18" s="1" customFormat="1" ht="72.5" x14ac:dyDescent="0.3">
      <c r="A159" s="110"/>
      <c r="B159" s="110"/>
      <c r="C159" s="99" t="s">
        <v>297</v>
      </c>
      <c r="D159" s="104" t="s">
        <v>528</v>
      </c>
      <c r="E159" s="122"/>
      <c r="F159" s="122">
        <v>100</v>
      </c>
      <c r="G159" s="136">
        <v>100</v>
      </c>
      <c r="H159" s="102">
        <v>100</v>
      </c>
      <c r="I159" s="102">
        <v>100</v>
      </c>
      <c r="J159" s="102">
        <v>100</v>
      </c>
      <c r="K159" s="112">
        <v>100</v>
      </c>
      <c r="L159" s="77" t="s">
        <v>341</v>
      </c>
      <c r="M159" s="78"/>
      <c r="N159" s="78"/>
      <c r="O159" s="78"/>
      <c r="P159" s="78"/>
      <c r="Q159" s="92"/>
      <c r="R159" s="57"/>
    </row>
    <row r="160" spans="1:18" ht="43.5" x14ac:dyDescent="0.35">
      <c r="A160" s="110"/>
      <c r="B160" s="110"/>
      <c r="C160" s="99"/>
      <c r="D160" s="104"/>
      <c r="E160" s="122"/>
      <c r="F160" s="122"/>
      <c r="G160" s="136"/>
      <c r="H160" s="102"/>
      <c r="I160" s="102"/>
      <c r="J160" s="102"/>
      <c r="K160" s="112"/>
      <c r="L160" s="77" t="s">
        <v>342</v>
      </c>
      <c r="M160" s="78"/>
      <c r="N160" s="78"/>
      <c r="O160" s="78"/>
      <c r="P160" s="78"/>
      <c r="Q160" s="92"/>
      <c r="R160" s="56"/>
    </row>
    <row r="161" spans="1:18" ht="58" x14ac:dyDescent="0.35">
      <c r="A161" s="110"/>
      <c r="B161" s="110"/>
      <c r="C161" s="99"/>
      <c r="D161" s="104"/>
      <c r="E161" s="122"/>
      <c r="F161" s="122"/>
      <c r="G161" s="136"/>
      <c r="H161" s="102"/>
      <c r="I161" s="102"/>
      <c r="J161" s="102"/>
      <c r="K161" s="112"/>
      <c r="L161" s="77" t="s">
        <v>343</v>
      </c>
      <c r="M161" s="78"/>
      <c r="N161" s="78"/>
      <c r="O161" s="78"/>
      <c r="P161" s="78"/>
      <c r="Q161" s="92"/>
      <c r="R161" s="56"/>
    </row>
    <row r="162" spans="1:18" ht="29" x14ac:dyDescent="0.35">
      <c r="A162" s="110"/>
      <c r="B162" s="110"/>
      <c r="C162" s="99"/>
      <c r="D162" s="104"/>
      <c r="E162" s="122"/>
      <c r="F162" s="122"/>
      <c r="G162" s="136"/>
      <c r="H162" s="102"/>
      <c r="I162" s="102"/>
      <c r="J162" s="102"/>
      <c r="K162" s="112"/>
      <c r="L162" s="77" t="s">
        <v>344</v>
      </c>
      <c r="M162" s="78"/>
      <c r="N162" s="78"/>
      <c r="O162" s="78"/>
      <c r="P162" s="78"/>
      <c r="Q162" s="92"/>
      <c r="R162" s="56"/>
    </row>
    <row r="163" spans="1:18" ht="87" x14ac:dyDescent="0.35">
      <c r="A163" s="110"/>
      <c r="B163" s="110"/>
      <c r="C163" s="99"/>
      <c r="D163" s="104"/>
      <c r="E163" s="122"/>
      <c r="F163" s="122"/>
      <c r="G163" s="136"/>
      <c r="H163" s="102"/>
      <c r="I163" s="102"/>
      <c r="J163" s="102"/>
      <c r="K163" s="112"/>
      <c r="L163" s="77" t="s">
        <v>346</v>
      </c>
      <c r="M163" s="78"/>
      <c r="N163" s="78"/>
      <c r="O163" s="78"/>
      <c r="P163" s="78"/>
      <c r="Q163" s="92"/>
      <c r="R163" s="56"/>
    </row>
    <row r="164" spans="1:18" ht="29" x14ac:dyDescent="0.35">
      <c r="A164" s="110"/>
      <c r="B164" s="110"/>
      <c r="C164" s="99"/>
      <c r="D164" s="104"/>
      <c r="E164" s="122"/>
      <c r="F164" s="122"/>
      <c r="G164" s="136"/>
      <c r="H164" s="102"/>
      <c r="I164" s="102"/>
      <c r="J164" s="102"/>
      <c r="K164" s="112"/>
      <c r="L164" s="77" t="s">
        <v>347</v>
      </c>
      <c r="M164" s="78"/>
      <c r="N164" s="78"/>
      <c r="O164" s="78"/>
      <c r="P164" s="78"/>
      <c r="Q164" s="92"/>
      <c r="R164" s="56"/>
    </row>
    <row r="165" spans="1:18" ht="43.5" x14ac:dyDescent="0.35">
      <c r="A165" s="110"/>
      <c r="B165" s="110"/>
      <c r="C165" s="99"/>
      <c r="D165" s="104"/>
      <c r="E165" s="122"/>
      <c r="F165" s="122"/>
      <c r="G165" s="136"/>
      <c r="H165" s="102"/>
      <c r="I165" s="102"/>
      <c r="J165" s="102"/>
      <c r="K165" s="112"/>
      <c r="L165" s="77" t="s">
        <v>348</v>
      </c>
      <c r="M165" s="78"/>
      <c r="N165" s="78"/>
      <c r="O165" s="78"/>
      <c r="P165" s="78"/>
      <c r="Q165" s="92"/>
      <c r="R165" s="56"/>
    </row>
    <row r="166" spans="1:18" ht="43.5" x14ac:dyDescent="0.35">
      <c r="A166" s="110"/>
      <c r="B166" s="110"/>
      <c r="C166" s="99"/>
      <c r="D166" s="104"/>
      <c r="E166" s="122"/>
      <c r="F166" s="122"/>
      <c r="G166" s="136"/>
      <c r="H166" s="102"/>
      <c r="I166" s="102"/>
      <c r="J166" s="102"/>
      <c r="K166" s="112"/>
      <c r="L166" s="77" t="s">
        <v>349</v>
      </c>
      <c r="M166" s="78"/>
      <c r="N166" s="78"/>
      <c r="O166" s="78"/>
      <c r="P166" s="78"/>
      <c r="Q166" s="92"/>
      <c r="R166" s="56"/>
    </row>
    <row r="167" spans="1:18" ht="45" customHeight="1" x14ac:dyDescent="0.35">
      <c r="A167" s="110"/>
      <c r="B167" s="110"/>
      <c r="C167" s="99"/>
      <c r="D167" s="104"/>
      <c r="E167" s="122"/>
      <c r="F167" s="122"/>
      <c r="G167" s="136"/>
      <c r="H167" s="102"/>
      <c r="I167" s="102"/>
      <c r="J167" s="102"/>
      <c r="K167" s="112"/>
      <c r="L167" s="77" t="s">
        <v>350</v>
      </c>
      <c r="M167" s="78"/>
      <c r="N167" s="78"/>
      <c r="O167" s="78"/>
      <c r="P167" s="78"/>
      <c r="Q167" s="92"/>
      <c r="R167" s="56"/>
    </row>
    <row r="168" spans="1:18" ht="58" x14ac:dyDescent="0.35">
      <c r="A168" s="110"/>
      <c r="B168" s="110"/>
      <c r="C168" s="99"/>
      <c r="D168" s="104"/>
      <c r="E168" s="122"/>
      <c r="F168" s="122"/>
      <c r="G168" s="136"/>
      <c r="H168" s="102"/>
      <c r="I168" s="102"/>
      <c r="J168" s="102"/>
      <c r="K168" s="112"/>
      <c r="L168" s="77" t="s">
        <v>352</v>
      </c>
      <c r="M168" s="78"/>
      <c r="N168" s="78"/>
      <c r="O168" s="78"/>
      <c r="P168" s="78"/>
      <c r="Q168" s="92"/>
      <c r="R168" s="56"/>
    </row>
    <row r="169" spans="1:18" ht="43.5" x14ac:dyDescent="0.35">
      <c r="A169" s="110"/>
      <c r="B169" s="110"/>
      <c r="C169" s="99"/>
      <c r="D169" s="104"/>
      <c r="E169" s="122"/>
      <c r="F169" s="122"/>
      <c r="G169" s="136"/>
      <c r="H169" s="102"/>
      <c r="I169" s="102"/>
      <c r="J169" s="102"/>
      <c r="K169" s="112"/>
      <c r="L169" s="77" t="s">
        <v>353</v>
      </c>
      <c r="M169" s="78"/>
      <c r="N169" s="78"/>
      <c r="O169" s="78"/>
      <c r="P169" s="78"/>
      <c r="Q169" s="92"/>
      <c r="R169" s="56"/>
    </row>
    <row r="170" spans="1:18" ht="72" customHeight="1" x14ac:dyDescent="0.35">
      <c r="A170" s="110"/>
      <c r="B170" s="110"/>
      <c r="C170" s="14" t="s">
        <v>297</v>
      </c>
      <c r="D170" s="21" t="s">
        <v>529</v>
      </c>
      <c r="E170" s="13"/>
      <c r="F170" s="13">
        <v>100</v>
      </c>
      <c r="G170" s="61">
        <v>100</v>
      </c>
      <c r="H170" s="17">
        <v>100</v>
      </c>
      <c r="I170" s="17">
        <v>100</v>
      </c>
      <c r="J170" s="17">
        <v>100</v>
      </c>
      <c r="K170" s="72">
        <v>100</v>
      </c>
      <c r="L170" s="159"/>
      <c r="M170" s="78"/>
      <c r="N170" s="78"/>
      <c r="O170" s="78"/>
      <c r="P170" s="78"/>
      <c r="Q170" s="92"/>
      <c r="R170" s="56"/>
    </row>
    <row r="171" spans="1:18" ht="72" customHeight="1" x14ac:dyDescent="0.35">
      <c r="A171" s="110"/>
      <c r="B171" s="110"/>
      <c r="C171" s="14" t="s">
        <v>297</v>
      </c>
      <c r="D171" s="21" t="s">
        <v>530</v>
      </c>
      <c r="E171" s="13"/>
      <c r="F171" s="13">
        <v>100</v>
      </c>
      <c r="G171" s="61">
        <v>100</v>
      </c>
      <c r="H171" s="17">
        <v>100</v>
      </c>
      <c r="I171" s="17">
        <v>100</v>
      </c>
      <c r="J171" s="17">
        <v>100</v>
      </c>
      <c r="K171" s="72">
        <v>100</v>
      </c>
      <c r="L171" s="160"/>
      <c r="M171" s="78"/>
      <c r="N171" s="78"/>
      <c r="O171" s="78"/>
      <c r="P171" s="78"/>
      <c r="Q171" s="92"/>
      <c r="R171" s="56"/>
    </row>
    <row r="172" spans="1:18" ht="72" customHeight="1" x14ac:dyDescent="0.35">
      <c r="A172" s="110"/>
      <c r="B172" s="110"/>
      <c r="C172" s="14" t="s">
        <v>297</v>
      </c>
      <c r="D172" s="21" t="s">
        <v>527</v>
      </c>
      <c r="E172" s="13"/>
      <c r="F172" s="13">
        <v>100</v>
      </c>
      <c r="G172" s="61">
        <v>100</v>
      </c>
      <c r="H172" s="17">
        <v>100</v>
      </c>
      <c r="I172" s="17">
        <v>100</v>
      </c>
      <c r="J172" s="17">
        <v>100</v>
      </c>
      <c r="K172" s="72">
        <v>100</v>
      </c>
      <c r="L172" s="160"/>
      <c r="M172" s="78"/>
      <c r="N172" s="78"/>
      <c r="O172" s="78"/>
      <c r="P172" s="78"/>
      <c r="Q172" s="92"/>
      <c r="R172" s="56"/>
    </row>
    <row r="173" spans="1:18" ht="72" customHeight="1" x14ac:dyDescent="0.35">
      <c r="A173" s="110"/>
      <c r="B173" s="110"/>
      <c r="C173" s="14" t="s">
        <v>297</v>
      </c>
      <c r="D173" s="21" t="s">
        <v>531</v>
      </c>
      <c r="E173" s="13"/>
      <c r="F173" s="13">
        <v>100</v>
      </c>
      <c r="G173" s="61">
        <v>100</v>
      </c>
      <c r="H173" s="17">
        <v>100</v>
      </c>
      <c r="I173" s="17">
        <v>100</v>
      </c>
      <c r="J173" s="17">
        <v>100</v>
      </c>
      <c r="K173" s="72">
        <v>100</v>
      </c>
      <c r="L173" s="161"/>
      <c r="M173" s="78"/>
      <c r="N173" s="78"/>
      <c r="O173" s="78"/>
      <c r="P173" s="78"/>
      <c r="Q173" s="92"/>
      <c r="R173" s="56"/>
    </row>
    <row r="174" spans="1:18" s="1" customFormat="1" ht="51.55" customHeight="1" x14ac:dyDescent="0.3">
      <c r="A174" s="110"/>
      <c r="B174" s="110"/>
      <c r="C174" s="14" t="s">
        <v>297</v>
      </c>
      <c r="D174" s="21" t="s">
        <v>340</v>
      </c>
      <c r="E174" s="13"/>
      <c r="F174" s="13">
        <v>100</v>
      </c>
      <c r="G174" s="61">
        <v>100</v>
      </c>
      <c r="H174" s="17">
        <v>100</v>
      </c>
      <c r="I174" s="17">
        <v>100</v>
      </c>
      <c r="J174" s="17">
        <v>100</v>
      </c>
      <c r="K174" s="72">
        <v>100</v>
      </c>
      <c r="L174" s="77" t="s">
        <v>351</v>
      </c>
      <c r="M174" s="78"/>
      <c r="N174" s="78"/>
      <c r="O174" s="78"/>
      <c r="P174" s="78"/>
      <c r="Q174" s="92"/>
      <c r="R174" s="57"/>
    </row>
    <row r="175" spans="1:18" s="1" customFormat="1" ht="43.5" x14ac:dyDescent="0.3">
      <c r="A175" s="110"/>
      <c r="B175" s="110"/>
      <c r="C175" s="14" t="s">
        <v>297</v>
      </c>
      <c r="D175" s="21" t="s">
        <v>475</v>
      </c>
      <c r="E175" s="13"/>
      <c r="F175" s="13">
        <v>79</v>
      </c>
      <c r="G175" s="61">
        <v>95</v>
      </c>
      <c r="H175" s="17">
        <v>20</v>
      </c>
      <c r="I175" s="17">
        <v>25</v>
      </c>
      <c r="J175" s="17">
        <v>25</v>
      </c>
      <c r="K175" s="72">
        <v>25</v>
      </c>
      <c r="L175" s="77"/>
      <c r="M175" s="78"/>
      <c r="N175" s="78"/>
      <c r="O175" s="78"/>
      <c r="P175" s="78"/>
      <c r="Q175" s="92"/>
      <c r="R175" s="57"/>
    </row>
    <row r="176" spans="1:18" s="1" customFormat="1" ht="43.05" customHeight="1" x14ac:dyDescent="0.35">
      <c r="A176" s="110"/>
      <c r="B176" s="110"/>
      <c r="C176" s="14" t="s">
        <v>297</v>
      </c>
      <c r="D176" s="48" t="s">
        <v>489</v>
      </c>
      <c r="E176" s="13"/>
      <c r="F176" s="13"/>
      <c r="G176" s="61">
        <v>8</v>
      </c>
      <c r="H176" s="17">
        <v>1</v>
      </c>
      <c r="I176" s="17">
        <v>2</v>
      </c>
      <c r="J176" s="17">
        <v>3</v>
      </c>
      <c r="K176" s="72">
        <v>2</v>
      </c>
      <c r="L176" s="77" t="s">
        <v>345</v>
      </c>
      <c r="M176" s="78"/>
      <c r="N176" s="78"/>
      <c r="O176" s="78"/>
      <c r="P176" s="78"/>
      <c r="Q176" s="92"/>
      <c r="R176" s="57"/>
    </row>
    <row r="177" spans="1:22" s="1" customFormat="1" ht="70.95" customHeight="1" x14ac:dyDescent="0.35">
      <c r="A177" s="111"/>
      <c r="B177" s="111"/>
      <c r="C177" s="14" t="s">
        <v>297</v>
      </c>
      <c r="D177" s="48" t="s">
        <v>524</v>
      </c>
      <c r="E177" s="13"/>
      <c r="F177" s="13">
        <v>100</v>
      </c>
      <c r="G177" s="61">
        <v>100</v>
      </c>
      <c r="H177" s="17">
        <v>100</v>
      </c>
      <c r="I177" s="17">
        <v>100</v>
      </c>
      <c r="J177" s="17">
        <v>100</v>
      </c>
      <c r="K177" s="72">
        <v>100</v>
      </c>
      <c r="L177" s="77"/>
      <c r="M177" s="78"/>
      <c r="N177" s="78"/>
      <c r="O177" s="78"/>
      <c r="P177" s="78"/>
      <c r="Q177" s="92"/>
      <c r="R177" s="57"/>
    </row>
    <row r="178" spans="1:22" ht="58" x14ac:dyDescent="0.35">
      <c r="A178" s="96" t="s">
        <v>326</v>
      </c>
      <c r="B178" s="96" t="s">
        <v>153</v>
      </c>
      <c r="C178" s="99" t="s">
        <v>278</v>
      </c>
      <c r="D178" s="103" t="s">
        <v>154</v>
      </c>
      <c r="E178" s="119"/>
      <c r="F178" s="119">
        <v>100</v>
      </c>
      <c r="G178" s="136">
        <v>100</v>
      </c>
      <c r="H178" s="102">
        <v>25</v>
      </c>
      <c r="I178" s="102">
        <v>25</v>
      </c>
      <c r="J178" s="102">
        <v>25</v>
      </c>
      <c r="K178" s="112">
        <v>25</v>
      </c>
      <c r="L178" s="77" t="s">
        <v>155</v>
      </c>
      <c r="M178" s="85" t="s">
        <v>7</v>
      </c>
      <c r="N178" s="78" t="s">
        <v>7</v>
      </c>
      <c r="O178" s="78" t="s">
        <v>7</v>
      </c>
      <c r="P178" s="78" t="s">
        <v>7</v>
      </c>
      <c r="Q178" s="92">
        <f>235119635/13</f>
        <v>18086125.769230768</v>
      </c>
      <c r="R178" s="56"/>
    </row>
    <row r="179" spans="1:22" ht="56.45" customHeight="1" x14ac:dyDescent="0.35">
      <c r="A179" s="96"/>
      <c r="B179" s="96"/>
      <c r="C179" s="99"/>
      <c r="D179" s="103"/>
      <c r="E179" s="120"/>
      <c r="F179" s="120"/>
      <c r="G179" s="124"/>
      <c r="H179" s="102"/>
      <c r="I179" s="102"/>
      <c r="J179" s="102"/>
      <c r="K179" s="112"/>
      <c r="L179" s="77" t="s">
        <v>156</v>
      </c>
      <c r="M179" s="85" t="s">
        <v>7</v>
      </c>
      <c r="N179" s="78" t="s">
        <v>7</v>
      </c>
      <c r="O179" s="78" t="s">
        <v>7</v>
      </c>
      <c r="P179" s="78" t="s">
        <v>7</v>
      </c>
      <c r="Q179" s="92"/>
      <c r="R179" s="56"/>
    </row>
    <row r="180" spans="1:22" ht="56" customHeight="1" x14ac:dyDescent="0.35">
      <c r="A180" s="96"/>
      <c r="B180" s="96"/>
      <c r="C180" s="99"/>
      <c r="D180" s="103"/>
      <c r="E180" s="121"/>
      <c r="F180" s="121"/>
      <c r="G180" s="124"/>
      <c r="H180" s="102"/>
      <c r="I180" s="102"/>
      <c r="J180" s="102"/>
      <c r="K180" s="112"/>
      <c r="L180" s="77" t="s">
        <v>157</v>
      </c>
      <c r="M180" s="85" t="s">
        <v>7</v>
      </c>
      <c r="N180" s="78" t="s">
        <v>7</v>
      </c>
      <c r="O180" s="78" t="s">
        <v>7</v>
      </c>
      <c r="P180" s="78" t="s">
        <v>7</v>
      </c>
      <c r="Q180" s="92"/>
      <c r="R180" s="56"/>
    </row>
    <row r="181" spans="1:22" ht="72.5" x14ac:dyDescent="0.35">
      <c r="A181" s="151" t="s">
        <v>334</v>
      </c>
      <c r="B181" s="97" t="s">
        <v>333</v>
      </c>
      <c r="C181" s="100" t="s">
        <v>297</v>
      </c>
      <c r="D181" s="133" t="s">
        <v>412</v>
      </c>
      <c r="E181" s="122"/>
      <c r="F181" s="122">
        <v>100</v>
      </c>
      <c r="G181" s="136">
        <v>100</v>
      </c>
      <c r="H181" s="102">
        <v>15</v>
      </c>
      <c r="I181" s="102">
        <v>20</v>
      </c>
      <c r="J181" s="102">
        <v>25</v>
      </c>
      <c r="K181" s="112">
        <v>30</v>
      </c>
      <c r="L181" s="77" t="s">
        <v>298</v>
      </c>
      <c r="M181" s="85" t="s">
        <v>7</v>
      </c>
      <c r="N181" s="78" t="s">
        <v>7</v>
      </c>
      <c r="O181" s="78" t="s">
        <v>7</v>
      </c>
      <c r="P181" s="78" t="s">
        <v>7</v>
      </c>
      <c r="Q181" s="92">
        <f>235119635/13</f>
        <v>18086125.769230768</v>
      </c>
      <c r="R181" s="56"/>
    </row>
    <row r="182" spans="1:22" ht="29" x14ac:dyDescent="0.35">
      <c r="A182" s="151"/>
      <c r="B182" s="110"/>
      <c r="C182" s="152"/>
      <c r="D182" s="153"/>
      <c r="E182" s="122"/>
      <c r="F182" s="122"/>
      <c r="G182" s="136"/>
      <c r="H182" s="102"/>
      <c r="I182" s="102"/>
      <c r="J182" s="102"/>
      <c r="K182" s="112"/>
      <c r="L182" s="77" t="s">
        <v>301</v>
      </c>
      <c r="M182" s="85" t="s">
        <v>7</v>
      </c>
      <c r="N182" s="78" t="s">
        <v>7</v>
      </c>
      <c r="O182" s="78" t="s">
        <v>7</v>
      </c>
      <c r="P182" s="78" t="s">
        <v>7</v>
      </c>
      <c r="Q182" s="92"/>
      <c r="R182" s="56"/>
    </row>
    <row r="183" spans="1:22" ht="32.049999999999997" customHeight="1" x14ac:dyDescent="0.35">
      <c r="A183" s="151"/>
      <c r="B183" s="110"/>
      <c r="C183" s="152"/>
      <c r="D183" s="153"/>
      <c r="E183" s="122"/>
      <c r="F183" s="122"/>
      <c r="G183" s="136"/>
      <c r="H183" s="102"/>
      <c r="I183" s="102"/>
      <c r="J183" s="102"/>
      <c r="K183" s="112"/>
      <c r="L183" s="77" t="s">
        <v>300</v>
      </c>
      <c r="M183" s="85" t="s">
        <v>7</v>
      </c>
      <c r="N183" s="78" t="s">
        <v>7</v>
      </c>
      <c r="O183" s="78" t="s">
        <v>7</v>
      </c>
      <c r="P183" s="78" t="s">
        <v>7</v>
      </c>
      <c r="Q183" s="92"/>
      <c r="R183" s="56"/>
    </row>
    <row r="184" spans="1:22" ht="60.55" customHeight="1" x14ac:dyDescent="0.35">
      <c r="A184" s="151"/>
      <c r="B184" s="111"/>
      <c r="C184" s="132"/>
      <c r="D184" s="154"/>
      <c r="E184" s="122"/>
      <c r="F184" s="122"/>
      <c r="G184" s="136"/>
      <c r="H184" s="102"/>
      <c r="I184" s="102"/>
      <c r="J184" s="102"/>
      <c r="K184" s="112"/>
      <c r="L184" s="77" t="s">
        <v>299</v>
      </c>
      <c r="M184" s="85" t="s">
        <v>7</v>
      </c>
      <c r="N184" s="78" t="s">
        <v>7</v>
      </c>
      <c r="O184" s="78" t="s">
        <v>7</v>
      </c>
      <c r="P184" s="78" t="s">
        <v>7</v>
      </c>
      <c r="Q184" s="92"/>
      <c r="R184" s="56"/>
    </row>
    <row r="185" spans="1:22" ht="50.05" customHeight="1" x14ac:dyDescent="0.35">
      <c r="A185" s="151" t="s">
        <v>330</v>
      </c>
      <c r="B185" s="101" t="s">
        <v>171</v>
      </c>
      <c r="C185" s="99" t="s">
        <v>262</v>
      </c>
      <c r="D185" s="103" t="s">
        <v>172</v>
      </c>
      <c r="E185" s="102"/>
      <c r="F185" s="102">
        <v>97.67</v>
      </c>
      <c r="G185" s="136">
        <v>95</v>
      </c>
      <c r="H185" s="102">
        <v>95</v>
      </c>
      <c r="I185" s="102">
        <v>95</v>
      </c>
      <c r="J185" s="102">
        <v>95</v>
      </c>
      <c r="K185" s="112">
        <v>95</v>
      </c>
      <c r="L185" s="77" t="s">
        <v>173</v>
      </c>
      <c r="M185" s="85" t="s">
        <v>7</v>
      </c>
      <c r="N185" s="78" t="s">
        <v>7</v>
      </c>
      <c r="O185" s="78" t="s">
        <v>7</v>
      </c>
      <c r="P185" s="78" t="s">
        <v>7</v>
      </c>
      <c r="Q185" s="92">
        <f>Q228</f>
        <v>21387371.199999999</v>
      </c>
      <c r="R185" s="56"/>
      <c r="V185">
        <f>1845+200</f>
        <v>2045</v>
      </c>
    </row>
    <row r="186" spans="1:22" ht="52.05" customHeight="1" x14ac:dyDescent="0.35">
      <c r="A186" s="151"/>
      <c r="B186" s="96"/>
      <c r="C186" s="99"/>
      <c r="D186" s="104"/>
      <c r="E186" s="102"/>
      <c r="F186" s="102"/>
      <c r="G186" s="136"/>
      <c r="H186" s="102"/>
      <c r="I186" s="102"/>
      <c r="J186" s="102"/>
      <c r="K186" s="112"/>
      <c r="L186" s="77" t="s">
        <v>174</v>
      </c>
      <c r="M186" s="79"/>
      <c r="N186" s="79"/>
      <c r="O186" s="78" t="s">
        <v>7</v>
      </c>
      <c r="P186" s="78" t="s">
        <v>7</v>
      </c>
      <c r="Q186" s="92"/>
      <c r="R186" s="56"/>
    </row>
    <row r="187" spans="1:22" ht="62.55" customHeight="1" x14ac:dyDescent="0.35">
      <c r="A187" s="151"/>
      <c r="B187" s="96"/>
      <c r="C187" s="99"/>
      <c r="D187" s="104"/>
      <c r="E187" s="102"/>
      <c r="F187" s="102"/>
      <c r="G187" s="136"/>
      <c r="H187" s="102"/>
      <c r="I187" s="102"/>
      <c r="J187" s="102"/>
      <c r="K187" s="112"/>
      <c r="L187" s="77" t="s">
        <v>175</v>
      </c>
      <c r="M187" s="85" t="s">
        <v>7</v>
      </c>
      <c r="N187" s="78" t="s">
        <v>7</v>
      </c>
      <c r="O187" s="78" t="s">
        <v>7</v>
      </c>
      <c r="P187" s="78" t="s">
        <v>7</v>
      </c>
      <c r="Q187" s="92"/>
      <c r="R187" s="56"/>
    </row>
    <row r="188" spans="1:22" ht="36" customHeight="1" x14ac:dyDescent="0.35">
      <c r="A188" s="151"/>
      <c r="B188" s="96"/>
      <c r="C188" s="99"/>
      <c r="D188" s="104"/>
      <c r="E188" s="102"/>
      <c r="F188" s="102"/>
      <c r="G188" s="136"/>
      <c r="H188" s="102"/>
      <c r="I188" s="102"/>
      <c r="J188" s="102"/>
      <c r="K188" s="112"/>
      <c r="L188" s="77" t="s">
        <v>176</v>
      </c>
      <c r="M188" s="85" t="s">
        <v>7</v>
      </c>
      <c r="N188" s="78" t="s">
        <v>7</v>
      </c>
      <c r="O188" s="78" t="s">
        <v>7</v>
      </c>
      <c r="P188" s="78" t="s">
        <v>7</v>
      </c>
      <c r="Q188" s="92"/>
      <c r="R188" s="56"/>
    </row>
    <row r="189" spans="1:22" ht="50.05" customHeight="1" x14ac:dyDescent="0.35">
      <c r="A189" s="151"/>
      <c r="B189" s="96"/>
      <c r="C189" s="99"/>
      <c r="D189" s="104"/>
      <c r="E189" s="102"/>
      <c r="F189" s="102"/>
      <c r="G189" s="136"/>
      <c r="H189" s="102"/>
      <c r="I189" s="102"/>
      <c r="J189" s="102"/>
      <c r="K189" s="112"/>
      <c r="L189" s="77" t="s">
        <v>177</v>
      </c>
      <c r="M189" s="85" t="s">
        <v>7</v>
      </c>
      <c r="N189" s="78" t="s">
        <v>7</v>
      </c>
      <c r="O189" s="78" t="s">
        <v>7</v>
      </c>
      <c r="P189" s="78" t="s">
        <v>7</v>
      </c>
      <c r="Q189" s="92"/>
      <c r="R189" s="56"/>
    </row>
    <row r="190" spans="1:22" ht="58" x14ac:dyDescent="0.35">
      <c r="A190" s="151"/>
      <c r="B190" s="96"/>
      <c r="C190" s="14" t="s">
        <v>262</v>
      </c>
      <c r="D190" s="16" t="s">
        <v>476</v>
      </c>
      <c r="E190" s="17"/>
      <c r="F190" s="17">
        <v>20</v>
      </c>
      <c r="G190" s="61">
        <v>19</v>
      </c>
      <c r="H190" s="17">
        <v>19</v>
      </c>
      <c r="I190" s="17">
        <v>19</v>
      </c>
      <c r="J190" s="17">
        <v>19</v>
      </c>
      <c r="K190" s="72">
        <v>19</v>
      </c>
      <c r="L190" s="77" t="s">
        <v>178</v>
      </c>
      <c r="M190" s="85" t="s">
        <v>7</v>
      </c>
      <c r="N190" s="78" t="s">
        <v>7</v>
      </c>
      <c r="O190" s="78" t="s">
        <v>7</v>
      </c>
      <c r="P190" s="78" t="s">
        <v>7</v>
      </c>
      <c r="Q190" s="92"/>
      <c r="R190" s="56"/>
      <c r="V190">
        <v>2835</v>
      </c>
    </row>
    <row r="191" spans="1:22" ht="58" x14ac:dyDescent="0.35">
      <c r="A191" s="151"/>
      <c r="B191" s="96"/>
      <c r="C191" s="14" t="s">
        <v>262</v>
      </c>
      <c r="D191" s="16" t="s">
        <v>477</v>
      </c>
      <c r="E191" s="17"/>
      <c r="F191" s="17">
        <v>29</v>
      </c>
      <c r="G191" s="61">
        <v>28</v>
      </c>
      <c r="H191" s="17">
        <v>28</v>
      </c>
      <c r="I191" s="17">
        <v>28</v>
      </c>
      <c r="J191" s="17">
        <v>28</v>
      </c>
      <c r="K191" s="72">
        <v>28</v>
      </c>
      <c r="L191" s="77" t="s">
        <v>179</v>
      </c>
      <c r="M191" s="85" t="s">
        <v>7</v>
      </c>
      <c r="N191" s="78" t="s">
        <v>7</v>
      </c>
      <c r="O191" s="78" t="s">
        <v>7</v>
      </c>
      <c r="P191" s="78" t="s">
        <v>7</v>
      </c>
      <c r="Q191" s="92"/>
      <c r="R191" s="56"/>
      <c r="V191">
        <f>SUBTOTAL(9,V185:V190)</f>
        <v>4880</v>
      </c>
    </row>
    <row r="192" spans="1:22" ht="115.95" x14ac:dyDescent="0.35">
      <c r="A192" s="151"/>
      <c r="B192" s="96"/>
      <c r="C192" s="14" t="s">
        <v>262</v>
      </c>
      <c r="D192" s="16" t="s">
        <v>478</v>
      </c>
      <c r="E192" s="17"/>
      <c r="F192" s="17">
        <v>25</v>
      </c>
      <c r="G192" s="61">
        <v>24</v>
      </c>
      <c r="H192" s="17">
        <v>24</v>
      </c>
      <c r="I192" s="17">
        <v>24</v>
      </c>
      <c r="J192" s="17">
        <v>24</v>
      </c>
      <c r="K192" s="72">
        <v>24</v>
      </c>
      <c r="L192" s="77" t="s">
        <v>180</v>
      </c>
      <c r="M192" s="85" t="s">
        <v>7</v>
      </c>
      <c r="N192" s="78" t="s">
        <v>7</v>
      </c>
      <c r="O192" s="78" t="s">
        <v>7</v>
      </c>
      <c r="P192" s="78" t="s">
        <v>7</v>
      </c>
      <c r="Q192" s="92"/>
      <c r="R192" s="56"/>
      <c r="V192">
        <f>+V191-1200</f>
        <v>3680</v>
      </c>
    </row>
    <row r="193" spans="1:18" ht="39.049999999999997" customHeight="1" x14ac:dyDescent="0.35">
      <c r="A193" s="151"/>
      <c r="B193" s="96"/>
      <c r="C193" s="99" t="s">
        <v>262</v>
      </c>
      <c r="D193" s="103" t="s">
        <v>479</v>
      </c>
      <c r="E193" s="102"/>
      <c r="F193" s="102">
        <v>25</v>
      </c>
      <c r="G193" s="136">
        <v>24</v>
      </c>
      <c r="H193" s="102">
        <v>24</v>
      </c>
      <c r="I193" s="102">
        <v>24</v>
      </c>
      <c r="J193" s="102">
        <v>24</v>
      </c>
      <c r="K193" s="112">
        <v>24</v>
      </c>
      <c r="L193" s="77" t="s">
        <v>181</v>
      </c>
      <c r="M193" s="85" t="s">
        <v>7</v>
      </c>
      <c r="N193" s="85" t="s">
        <v>7</v>
      </c>
      <c r="O193" s="85" t="s">
        <v>7</v>
      </c>
      <c r="P193" s="85" t="s">
        <v>7</v>
      </c>
      <c r="Q193" s="92"/>
      <c r="R193" s="56"/>
    </row>
    <row r="194" spans="1:18" ht="29" x14ac:dyDescent="0.35">
      <c r="A194" s="151"/>
      <c r="B194" s="96"/>
      <c r="C194" s="99"/>
      <c r="D194" s="103"/>
      <c r="E194" s="102"/>
      <c r="F194" s="102"/>
      <c r="G194" s="136"/>
      <c r="H194" s="102"/>
      <c r="I194" s="102"/>
      <c r="J194" s="102"/>
      <c r="K194" s="112"/>
      <c r="L194" s="77" t="s">
        <v>182</v>
      </c>
      <c r="M194" s="85" t="s">
        <v>7</v>
      </c>
      <c r="N194" s="78" t="s">
        <v>7</v>
      </c>
      <c r="O194" s="79"/>
      <c r="P194" s="79"/>
      <c r="Q194" s="92"/>
      <c r="R194" s="56"/>
    </row>
    <row r="195" spans="1:18" ht="58" x14ac:dyDescent="0.35">
      <c r="A195" s="151"/>
      <c r="B195" s="96"/>
      <c r="C195" s="99"/>
      <c r="D195" s="103"/>
      <c r="E195" s="102"/>
      <c r="F195" s="102"/>
      <c r="G195" s="136"/>
      <c r="H195" s="102"/>
      <c r="I195" s="102"/>
      <c r="J195" s="102"/>
      <c r="K195" s="112"/>
      <c r="L195" s="77" t="s">
        <v>183</v>
      </c>
      <c r="M195" s="85" t="s">
        <v>7</v>
      </c>
      <c r="N195" s="78" t="s">
        <v>7</v>
      </c>
      <c r="O195" s="78" t="s">
        <v>7</v>
      </c>
      <c r="P195" s="78" t="s">
        <v>7</v>
      </c>
      <c r="Q195" s="92"/>
      <c r="R195" s="56"/>
    </row>
    <row r="196" spans="1:18" ht="43.95" customHeight="1" x14ac:dyDescent="0.35">
      <c r="A196" s="151"/>
      <c r="B196" s="96"/>
      <c r="C196" s="99"/>
      <c r="D196" s="103"/>
      <c r="E196" s="102"/>
      <c r="F196" s="102"/>
      <c r="G196" s="136"/>
      <c r="H196" s="102"/>
      <c r="I196" s="102"/>
      <c r="J196" s="102"/>
      <c r="K196" s="112"/>
      <c r="L196" s="77" t="s">
        <v>184</v>
      </c>
      <c r="M196" s="85" t="s">
        <v>7</v>
      </c>
      <c r="N196" s="78" t="s">
        <v>7</v>
      </c>
      <c r="O196" s="78" t="s">
        <v>7</v>
      </c>
      <c r="P196" s="78" t="s">
        <v>7</v>
      </c>
      <c r="Q196" s="92"/>
      <c r="R196" s="56"/>
    </row>
    <row r="197" spans="1:18" ht="52.05" customHeight="1" x14ac:dyDescent="0.35">
      <c r="A197" s="151"/>
      <c r="B197" s="96"/>
      <c r="C197" s="99" t="s">
        <v>262</v>
      </c>
      <c r="D197" s="103" t="s">
        <v>185</v>
      </c>
      <c r="E197" s="102"/>
      <c r="F197" s="102">
        <v>81</v>
      </c>
      <c r="G197" s="136">
        <v>80</v>
      </c>
      <c r="H197" s="102">
        <v>80</v>
      </c>
      <c r="I197" s="102">
        <v>80</v>
      </c>
      <c r="J197" s="102">
        <v>80</v>
      </c>
      <c r="K197" s="112">
        <v>80</v>
      </c>
      <c r="L197" s="77" t="s">
        <v>186</v>
      </c>
      <c r="M197" s="85" t="s">
        <v>7</v>
      </c>
      <c r="N197" s="85" t="s">
        <v>7</v>
      </c>
      <c r="O197" s="85" t="s">
        <v>7</v>
      </c>
      <c r="P197" s="85" t="s">
        <v>7</v>
      </c>
      <c r="Q197" s="92"/>
      <c r="R197" s="56"/>
    </row>
    <row r="198" spans="1:18" ht="32.5" customHeight="1" x14ac:dyDescent="0.35">
      <c r="A198" s="151"/>
      <c r="B198" s="96"/>
      <c r="C198" s="99"/>
      <c r="D198" s="104"/>
      <c r="E198" s="102"/>
      <c r="F198" s="102"/>
      <c r="G198" s="124"/>
      <c r="H198" s="102"/>
      <c r="I198" s="102"/>
      <c r="J198" s="102"/>
      <c r="K198" s="112"/>
      <c r="L198" s="77" t="s">
        <v>187</v>
      </c>
      <c r="M198" s="85" t="s">
        <v>7</v>
      </c>
      <c r="N198" s="78" t="s">
        <v>7</v>
      </c>
      <c r="O198" s="79"/>
      <c r="P198" s="79"/>
      <c r="Q198" s="92"/>
      <c r="R198" s="56"/>
    </row>
    <row r="199" spans="1:18" ht="34.5" customHeight="1" x14ac:dyDescent="0.35">
      <c r="A199" s="151"/>
      <c r="B199" s="96"/>
      <c r="C199" s="99"/>
      <c r="D199" s="104"/>
      <c r="E199" s="102"/>
      <c r="F199" s="102"/>
      <c r="G199" s="124"/>
      <c r="H199" s="102"/>
      <c r="I199" s="102"/>
      <c r="J199" s="102"/>
      <c r="K199" s="112"/>
      <c r="L199" s="77" t="s">
        <v>188</v>
      </c>
      <c r="M199" s="85" t="s">
        <v>7</v>
      </c>
      <c r="N199" s="78" t="s">
        <v>7</v>
      </c>
      <c r="O199" s="78" t="s">
        <v>7</v>
      </c>
      <c r="P199" s="78" t="s">
        <v>7</v>
      </c>
      <c r="Q199" s="92"/>
      <c r="R199" s="56"/>
    </row>
    <row r="200" spans="1:18" ht="31.6" customHeight="1" x14ac:dyDescent="0.35">
      <c r="A200" s="151"/>
      <c r="B200" s="96"/>
      <c r="C200" s="99"/>
      <c r="D200" s="104"/>
      <c r="E200" s="102"/>
      <c r="F200" s="102"/>
      <c r="G200" s="124"/>
      <c r="H200" s="102"/>
      <c r="I200" s="102"/>
      <c r="J200" s="102"/>
      <c r="K200" s="112"/>
      <c r="L200" s="77" t="s">
        <v>189</v>
      </c>
      <c r="M200" s="85" t="s">
        <v>7</v>
      </c>
      <c r="N200" s="78" t="s">
        <v>7</v>
      </c>
      <c r="O200" s="79"/>
      <c r="P200" s="79"/>
      <c r="Q200" s="92"/>
      <c r="R200" s="56"/>
    </row>
    <row r="201" spans="1:18" ht="39.549999999999997" customHeight="1" x14ac:dyDescent="0.35">
      <c r="A201" s="151"/>
      <c r="B201" s="96"/>
      <c r="C201" s="99"/>
      <c r="D201" s="104"/>
      <c r="E201" s="102"/>
      <c r="F201" s="102"/>
      <c r="G201" s="124"/>
      <c r="H201" s="102"/>
      <c r="I201" s="102"/>
      <c r="J201" s="102"/>
      <c r="K201" s="112"/>
      <c r="L201" s="77" t="s">
        <v>190</v>
      </c>
      <c r="M201" s="79"/>
      <c r="N201" s="79"/>
      <c r="O201" s="79"/>
      <c r="P201" s="78" t="s">
        <v>7</v>
      </c>
      <c r="Q201" s="92"/>
      <c r="R201" s="56"/>
    </row>
    <row r="202" spans="1:18" ht="47.45" customHeight="1" x14ac:dyDescent="0.35">
      <c r="A202" s="151"/>
      <c r="B202" s="96"/>
      <c r="C202" s="99"/>
      <c r="D202" s="104"/>
      <c r="E202" s="102"/>
      <c r="F202" s="102"/>
      <c r="G202" s="124"/>
      <c r="H202" s="102"/>
      <c r="I202" s="102"/>
      <c r="J202" s="102"/>
      <c r="K202" s="112"/>
      <c r="L202" s="77" t="s">
        <v>191</v>
      </c>
      <c r="M202" s="79"/>
      <c r="N202" s="79"/>
      <c r="O202" s="78" t="s">
        <v>7</v>
      </c>
      <c r="P202" s="79"/>
      <c r="Q202" s="92"/>
      <c r="R202" s="56"/>
    </row>
    <row r="203" spans="1:18" ht="34.950000000000003" customHeight="1" x14ac:dyDescent="0.35">
      <c r="A203" s="151"/>
      <c r="B203" s="96"/>
      <c r="C203" s="99"/>
      <c r="D203" s="104"/>
      <c r="E203" s="102"/>
      <c r="F203" s="102"/>
      <c r="G203" s="124"/>
      <c r="H203" s="102"/>
      <c r="I203" s="102"/>
      <c r="J203" s="102"/>
      <c r="K203" s="112"/>
      <c r="L203" s="77" t="s">
        <v>192</v>
      </c>
      <c r="M203" s="79"/>
      <c r="N203" s="79"/>
      <c r="O203" s="78" t="s">
        <v>7</v>
      </c>
      <c r="P203" s="79"/>
      <c r="Q203" s="92"/>
      <c r="R203" s="56"/>
    </row>
    <row r="204" spans="1:18" ht="38.450000000000003" customHeight="1" x14ac:dyDescent="0.35">
      <c r="A204" s="151"/>
      <c r="B204" s="96"/>
      <c r="C204" s="99"/>
      <c r="D204" s="104"/>
      <c r="E204" s="102"/>
      <c r="F204" s="102"/>
      <c r="G204" s="124"/>
      <c r="H204" s="102"/>
      <c r="I204" s="102"/>
      <c r="J204" s="102"/>
      <c r="K204" s="112"/>
      <c r="L204" s="77" t="s">
        <v>193</v>
      </c>
      <c r="M204" s="85" t="s">
        <v>7</v>
      </c>
      <c r="N204" s="78" t="s">
        <v>7</v>
      </c>
      <c r="O204" s="79"/>
      <c r="P204" s="79"/>
      <c r="Q204" s="92"/>
      <c r="R204" s="56"/>
    </row>
    <row r="205" spans="1:18" ht="42" customHeight="1" x14ac:dyDescent="0.35">
      <c r="A205" s="151"/>
      <c r="B205" s="96"/>
      <c r="C205" s="99"/>
      <c r="D205" s="104"/>
      <c r="E205" s="102"/>
      <c r="F205" s="102"/>
      <c r="G205" s="124"/>
      <c r="H205" s="102"/>
      <c r="I205" s="102"/>
      <c r="J205" s="102"/>
      <c r="K205" s="112"/>
      <c r="L205" s="77" t="s">
        <v>194</v>
      </c>
      <c r="M205" s="85" t="s">
        <v>7</v>
      </c>
      <c r="N205" s="78" t="s">
        <v>7</v>
      </c>
      <c r="O205" s="79"/>
      <c r="P205" s="79"/>
      <c r="Q205" s="92"/>
      <c r="R205" s="56"/>
    </row>
    <row r="206" spans="1:18" ht="70.95" customHeight="1" x14ac:dyDescent="0.35">
      <c r="A206" s="151"/>
      <c r="B206" s="96"/>
      <c r="C206" s="99" t="s">
        <v>262</v>
      </c>
      <c r="D206" s="103" t="s">
        <v>469</v>
      </c>
      <c r="E206" s="102"/>
      <c r="F206" s="102">
        <v>60</v>
      </c>
      <c r="G206" s="136">
        <v>70</v>
      </c>
      <c r="H206" s="102">
        <v>70</v>
      </c>
      <c r="I206" s="102">
        <v>70</v>
      </c>
      <c r="J206" s="102">
        <v>70</v>
      </c>
      <c r="K206" s="112">
        <v>70</v>
      </c>
      <c r="L206" s="77" t="s">
        <v>195</v>
      </c>
      <c r="M206" s="85" t="s">
        <v>7</v>
      </c>
      <c r="N206" s="78" t="s">
        <v>7</v>
      </c>
      <c r="O206" s="79"/>
      <c r="P206" s="79"/>
      <c r="Q206" s="92"/>
      <c r="R206" s="56"/>
    </row>
    <row r="207" spans="1:18" ht="56" customHeight="1" x14ac:dyDescent="0.35">
      <c r="A207" s="151"/>
      <c r="B207" s="96"/>
      <c r="C207" s="99"/>
      <c r="D207" s="104"/>
      <c r="E207" s="102"/>
      <c r="F207" s="102"/>
      <c r="G207" s="124"/>
      <c r="H207" s="102"/>
      <c r="I207" s="102"/>
      <c r="J207" s="102"/>
      <c r="K207" s="112"/>
      <c r="L207" s="77" t="s">
        <v>196</v>
      </c>
      <c r="M207" s="79"/>
      <c r="N207" s="79"/>
      <c r="O207" s="78" t="s">
        <v>7</v>
      </c>
      <c r="P207" s="85" t="s">
        <v>7</v>
      </c>
      <c r="Q207" s="92"/>
      <c r="R207" s="56"/>
    </row>
    <row r="208" spans="1:18" ht="67.8" customHeight="1" x14ac:dyDescent="0.35">
      <c r="A208" s="151"/>
      <c r="B208" s="96"/>
      <c r="C208" s="99"/>
      <c r="D208" s="104"/>
      <c r="E208" s="102"/>
      <c r="F208" s="102"/>
      <c r="G208" s="124"/>
      <c r="H208" s="102"/>
      <c r="I208" s="102"/>
      <c r="J208" s="102"/>
      <c r="K208" s="112"/>
      <c r="L208" s="77" t="s">
        <v>197</v>
      </c>
      <c r="M208" s="79"/>
      <c r="N208" s="79"/>
      <c r="O208" s="85" t="s">
        <v>7</v>
      </c>
      <c r="P208" s="85" t="s">
        <v>7</v>
      </c>
      <c r="Q208" s="92"/>
      <c r="R208" s="56"/>
    </row>
    <row r="209" spans="1:18" ht="63.6" customHeight="1" x14ac:dyDescent="0.35">
      <c r="A209" s="151"/>
      <c r="B209" s="96"/>
      <c r="C209" s="99"/>
      <c r="D209" s="104"/>
      <c r="E209" s="102"/>
      <c r="F209" s="102"/>
      <c r="G209" s="124"/>
      <c r="H209" s="102"/>
      <c r="I209" s="102"/>
      <c r="J209" s="102"/>
      <c r="K209" s="112"/>
      <c r="L209" s="77" t="s">
        <v>198</v>
      </c>
      <c r="M209" s="79"/>
      <c r="N209" s="79"/>
      <c r="O209" s="85" t="s">
        <v>7</v>
      </c>
      <c r="P209" s="85" t="s">
        <v>7</v>
      </c>
      <c r="Q209" s="92"/>
      <c r="R209" s="56"/>
    </row>
    <row r="210" spans="1:18" ht="57.05" customHeight="1" x14ac:dyDescent="0.35">
      <c r="A210" s="151"/>
      <c r="B210" s="96"/>
      <c r="C210" s="99"/>
      <c r="D210" s="104"/>
      <c r="E210" s="102"/>
      <c r="F210" s="102"/>
      <c r="G210" s="124"/>
      <c r="H210" s="102"/>
      <c r="I210" s="102"/>
      <c r="J210" s="102"/>
      <c r="K210" s="112"/>
      <c r="L210" s="77" t="s">
        <v>199</v>
      </c>
      <c r="M210" s="79"/>
      <c r="N210" s="79"/>
      <c r="O210" s="85" t="s">
        <v>7</v>
      </c>
      <c r="P210" s="85" t="s">
        <v>7</v>
      </c>
      <c r="Q210" s="92"/>
      <c r="R210" s="56"/>
    </row>
    <row r="211" spans="1:18" ht="42" customHeight="1" x14ac:dyDescent="0.35">
      <c r="A211" s="151"/>
      <c r="B211" s="96"/>
      <c r="C211" s="99"/>
      <c r="D211" s="104"/>
      <c r="E211" s="102"/>
      <c r="F211" s="102"/>
      <c r="G211" s="124"/>
      <c r="H211" s="102"/>
      <c r="I211" s="102"/>
      <c r="J211" s="102"/>
      <c r="K211" s="112"/>
      <c r="L211" s="77" t="s">
        <v>200</v>
      </c>
      <c r="M211" s="85" t="s">
        <v>7</v>
      </c>
      <c r="N211" s="78" t="s">
        <v>7</v>
      </c>
      <c r="O211" s="78" t="s">
        <v>7</v>
      </c>
      <c r="P211" s="78" t="s">
        <v>7</v>
      </c>
      <c r="Q211" s="92"/>
      <c r="R211" s="56"/>
    </row>
    <row r="212" spans="1:18" ht="27.25" customHeight="1" x14ac:dyDescent="0.35">
      <c r="A212" s="151"/>
      <c r="B212" s="96"/>
      <c r="C212" s="99"/>
      <c r="D212" s="104"/>
      <c r="E212" s="102"/>
      <c r="F212" s="102"/>
      <c r="G212" s="124"/>
      <c r="H212" s="102"/>
      <c r="I212" s="102"/>
      <c r="J212" s="102"/>
      <c r="K212" s="112"/>
      <c r="L212" s="77" t="s">
        <v>201</v>
      </c>
      <c r="M212" s="79"/>
      <c r="N212" s="79"/>
      <c r="O212" s="85" t="s">
        <v>7</v>
      </c>
      <c r="P212" s="85" t="s">
        <v>7</v>
      </c>
      <c r="Q212" s="92"/>
      <c r="R212" s="56"/>
    </row>
    <row r="213" spans="1:18" ht="100.05" customHeight="1" x14ac:dyDescent="0.35">
      <c r="A213" s="107" t="s">
        <v>331</v>
      </c>
      <c r="B213" s="107" t="s">
        <v>202</v>
      </c>
      <c r="C213" s="89" t="s">
        <v>264</v>
      </c>
      <c r="D213" s="88" t="s">
        <v>555</v>
      </c>
      <c r="E213" s="87"/>
      <c r="F213" s="87"/>
      <c r="G213" s="86">
        <v>85</v>
      </c>
      <c r="H213" s="87">
        <v>85</v>
      </c>
      <c r="I213" s="87">
        <v>85</v>
      </c>
      <c r="J213" s="87">
        <v>85</v>
      </c>
      <c r="K213" s="87">
        <v>85</v>
      </c>
      <c r="L213" s="90" t="s">
        <v>556</v>
      </c>
      <c r="M213" s="85"/>
      <c r="N213" s="85"/>
      <c r="O213" s="85"/>
      <c r="P213" s="85"/>
      <c r="Q213" s="91"/>
      <c r="R213" s="56"/>
    </row>
    <row r="214" spans="1:18" ht="97.25" customHeight="1" x14ac:dyDescent="0.35">
      <c r="A214" s="108"/>
      <c r="B214" s="108"/>
      <c r="C214" s="99" t="s">
        <v>264</v>
      </c>
      <c r="D214" s="103" t="s">
        <v>203</v>
      </c>
      <c r="E214" s="102"/>
      <c r="F214" s="102"/>
      <c r="G214" s="136">
        <v>45</v>
      </c>
      <c r="H214" s="102">
        <v>45</v>
      </c>
      <c r="I214" s="102">
        <v>45</v>
      </c>
      <c r="J214" s="102">
        <v>45</v>
      </c>
      <c r="K214" s="112">
        <v>45</v>
      </c>
      <c r="L214" s="77" t="s">
        <v>204</v>
      </c>
      <c r="M214" s="85" t="s">
        <v>7</v>
      </c>
      <c r="N214" s="78" t="s">
        <v>7</v>
      </c>
      <c r="O214" s="79"/>
      <c r="P214" s="79"/>
      <c r="Q214" s="92">
        <f>235119635/13</f>
        <v>18086125.769230768</v>
      </c>
      <c r="R214" s="56"/>
    </row>
    <row r="215" spans="1:18" ht="87" customHeight="1" x14ac:dyDescent="0.35">
      <c r="A215" s="108"/>
      <c r="B215" s="108"/>
      <c r="C215" s="99"/>
      <c r="D215" s="104"/>
      <c r="E215" s="102"/>
      <c r="F215" s="102"/>
      <c r="G215" s="124"/>
      <c r="H215" s="102"/>
      <c r="I215" s="102"/>
      <c r="J215" s="102"/>
      <c r="K215" s="112"/>
      <c r="L215" s="77" t="s">
        <v>205</v>
      </c>
      <c r="M215" s="85" t="s">
        <v>7</v>
      </c>
      <c r="N215" s="78" t="s">
        <v>7</v>
      </c>
      <c r="O215" s="79"/>
      <c r="P215" s="79"/>
      <c r="Q215" s="92"/>
      <c r="R215" s="56"/>
    </row>
    <row r="216" spans="1:18" ht="67.349999999999994" customHeight="1" x14ac:dyDescent="0.35">
      <c r="A216" s="108"/>
      <c r="B216" s="108"/>
      <c r="C216" s="99"/>
      <c r="D216" s="104"/>
      <c r="E216" s="102"/>
      <c r="F216" s="102"/>
      <c r="G216" s="124"/>
      <c r="H216" s="102"/>
      <c r="I216" s="102"/>
      <c r="J216" s="102"/>
      <c r="K216" s="112"/>
      <c r="L216" s="77" t="s">
        <v>206</v>
      </c>
      <c r="M216" s="85" t="s">
        <v>7</v>
      </c>
      <c r="N216" s="78" t="s">
        <v>7</v>
      </c>
      <c r="O216" s="78" t="s">
        <v>7</v>
      </c>
      <c r="P216" s="78" t="s">
        <v>7</v>
      </c>
      <c r="Q216" s="92"/>
      <c r="R216" s="56"/>
    </row>
    <row r="217" spans="1:18" ht="27.25" customHeight="1" x14ac:dyDescent="0.35">
      <c r="A217" s="108"/>
      <c r="B217" s="108"/>
      <c r="C217" s="99"/>
      <c r="D217" s="104"/>
      <c r="E217" s="102"/>
      <c r="F217" s="102"/>
      <c r="G217" s="124"/>
      <c r="H217" s="102"/>
      <c r="I217" s="102"/>
      <c r="J217" s="102"/>
      <c r="K217" s="112"/>
      <c r="L217" s="77" t="s">
        <v>207</v>
      </c>
      <c r="M217" s="85" t="s">
        <v>7</v>
      </c>
      <c r="N217" s="78" t="s">
        <v>7</v>
      </c>
      <c r="O217" s="78" t="s">
        <v>7</v>
      </c>
      <c r="P217" s="78" t="s">
        <v>7</v>
      </c>
      <c r="Q217" s="92"/>
      <c r="R217" s="56"/>
    </row>
    <row r="218" spans="1:18" ht="63.15" customHeight="1" x14ac:dyDescent="0.35">
      <c r="A218" s="108"/>
      <c r="B218" s="108"/>
      <c r="C218" s="99"/>
      <c r="D218" s="104"/>
      <c r="E218" s="102"/>
      <c r="F218" s="102"/>
      <c r="G218" s="124"/>
      <c r="H218" s="102"/>
      <c r="I218" s="102"/>
      <c r="J218" s="102"/>
      <c r="K218" s="112"/>
      <c r="L218" s="77" t="s">
        <v>208</v>
      </c>
      <c r="M218" s="85" t="s">
        <v>7</v>
      </c>
      <c r="N218" s="78" t="s">
        <v>7</v>
      </c>
      <c r="O218" s="78" t="s">
        <v>7</v>
      </c>
      <c r="P218" s="78" t="s">
        <v>7</v>
      </c>
      <c r="Q218" s="92"/>
      <c r="R218" s="56"/>
    </row>
    <row r="219" spans="1:18" ht="66.400000000000006" customHeight="1" x14ac:dyDescent="0.35">
      <c r="A219" s="108"/>
      <c r="B219" s="108"/>
      <c r="C219" s="99"/>
      <c r="D219" s="104"/>
      <c r="E219" s="102"/>
      <c r="F219" s="102"/>
      <c r="G219" s="124"/>
      <c r="H219" s="102"/>
      <c r="I219" s="102"/>
      <c r="J219" s="102"/>
      <c r="K219" s="112"/>
      <c r="L219" s="77" t="s">
        <v>209</v>
      </c>
      <c r="M219" s="85" t="s">
        <v>7</v>
      </c>
      <c r="N219" s="78" t="s">
        <v>7</v>
      </c>
      <c r="O219" s="78" t="s">
        <v>7</v>
      </c>
      <c r="P219" s="78" t="s">
        <v>7</v>
      </c>
      <c r="Q219" s="92"/>
      <c r="R219" s="56"/>
    </row>
    <row r="220" spans="1:18" ht="59.85" customHeight="1" x14ac:dyDescent="0.35">
      <c r="A220" s="108"/>
      <c r="B220" s="108"/>
      <c r="C220" s="99"/>
      <c r="D220" s="104"/>
      <c r="E220" s="102"/>
      <c r="F220" s="102"/>
      <c r="G220" s="124"/>
      <c r="H220" s="102"/>
      <c r="I220" s="102"/>
      <c r="J220" s="102"/>
      <c r="K220" s="112"/>
      <c r="L220" s="77" t="s">
        <v>210</v>
      </c>
      <c r="M220" s="85" t="s">
        <v>7</v>
      </c>
      <c r="N220" s="78" t="s">
        <v>7</v>
      </c>
      <c r="O220" s="78" t="s">
        <v>7</v>
      </c>
      <c r="P220" s="78" t="s">
        <v>7</v>
      </c>
      <c r="Q220" s="92"/>
      <c r="R220" s="56"/>
    </row>
    <row r="221" spans="1:18" ht="59.85" customHeight="1" x14ac:dyDescent="0.35">
      <c r="A221" s="108"/>
      <c r="B221" s="108"/>
      <c r="C221" s="14" t="s">
        <v>264</v>
      </c>
      <c r="D221" s="16" t="s">
        <v>211</v>
      </c>
      <c r="E221" s="17"/>
      <c r="F221" s="49">
        <v>0.90500000000000003</v>
      </c>
      <c r="G221" s="61">
        <v>90</v>
      </c>
      <c r="H221" s="17">
        <v>90</v>
      </c>
      <c r="I221" s="17">
        <v>90</v>
      </c>
      <c r="J221" s="17">
        <v>90</v>
      </c>
      <c r="K221" s="72">
        <v>90</v>
      </c>
      <c r="L221" s="77" t="s">
        <v>212</v>
      </c>
      <c r="M221" s="85" t="s">
        <v>7</v>
      </c>
      <c r="N221" s="78" t="s">
        <v>7</v>
      </c>
      <c r="O221" s="78" t="s">
        <v>7</v>
      </c>
      <c r="P221" s="78" t="s">
        <v>7</v>
      </c>
      <c r="Q221" s="92"/>
      <c r="R221" s="56"/>
    </row>
    <row r="222" spans="1:18" ht="64.05" customHeight="1" x14ac:dyDescent="0.35">
      <c r="A222" s="108"/>
      <c r="B222" s="108"/>
      <c r="C222" s="14" t="s">
        <v>264</v>
      </c>
      <c r="D222" s="16" t="s">
        <v>472</v>
      </c>
      <c r="E222" s="17"/>
      <c r="F222" s="17">
        <v>70</v>
      </c>
      <c r="G222" s="61">
        <v>95</v>
      </c>
      <c r="H222" s="17">
        <v>95</v>
      </c>
      <c r="I222" s="17">
        <v>95</v>
      </c>
      <c r="J222" s="17">
        <v>95</v>
      </c>
      <c r="K222" s="72">
        <v>95</v>
      </c>
      <c r="L222" s="195" t="s">
        <v>558</v>
      </c>
      <c r="M222" s="78"/>
      <c r="N222" s="78"/>
      <c r="O222" s="78"/>
      <c r="P222" s="78"/>
      <c r="Q222" s="92"/>
      <c r="R222" s="56"/>
    </row>
    <row r="223" spans="1:18" ht="58" x14ac:dyDescent="0.35">
      <c r="A223" s="108"/>
      <c r="B223" s="108"/>
      <c r="C223" s="14" t="s">
        <v>264</v>
      </c>
      <c r="D223" s="16" t="s">
        <v>470</v>
      </c>
      <c r="E223" s="17"/>
      <c r="F223" s="17">
        <v>100</v>
      </c>
      <c r="G223" s="61">
        <v>100</v>
      </c>
      <c r="H223" s="17">
        <v>0</v>
      </c>
      <c r="I223" s="17">
        <v>100</v>
      </c>
      <c r="J223" s="17">
        <v>0</v>
      </c>
      <c r="K223" s="72">
        <v>0</v>
      </c>
      <c r="L223" s="195" t="s">
        <v>559</v>
      </c>
      <c r="M223" s="78"/>
      <c r="N223" s="78"/>
      <c r="O223" s="78"/>
      <c r="P223" s="78"/>
      <c r="Q223" s="92"/>
      <c r="R223" s="56"/>
    </row>
    <row r="224" spans="1:18" ht="51" customHeight="1" x14ac:dyDescent="0.35">
      <c r="A224" s="108"/>
      <c r="B224" s="108"/>
      <c r="C224" s="14" t="s">
        <v>264</v>
      </c>
      <c r="D224" s="16" t="s">
        <v>471</v>
      </c>
      <c r="E224" s="17"/>
      <c r="F224" s="17">
        <v>85</v>
      </c>
      <c r="G224" s="61">
        <v>90</v>
      </c>
      <c r="H224" s="17">
        <v>90</v>
      </c>
      <c r="I224" s="17">
        <v>90</v>
      </c>
      <c r="J224" s="17">
        <v>90</v>
      </c>
      <c r="K224" s="72">
        <v>90</v>
      </c>
      <c r="L224" s="195" t="s">
        <v>560</v>
      </c>
      <c r="M224" s="78"/>
      <c r="N224" s="78"/>
      <c r="O224" s="78"/>
      <c r="P224" s="78"/>
      <c r="Q224" s="92"/>
      <c r="R224" s="56"/>
    </row>
    <row r="225" spans="1:18" ht="43.5" x14ac:dyDescent="0.35">
      <c r="A225" s="108"/>
      <c r="B225" s="108"/>
      <c r="C225" s="14" t="s">
        <v>264</v>
      </c>
      <c r="D225" s="16" t="s">
        <v>484</v>
      </c>
      <c r="E225" s="17"/>
      <c r="F225" s="17" t="s">
        <v>485</v>
      </c>
      <c r="G225" s="61" t="s">
        <v>485</v>
      </c>
      <c r="H225" s="17"/>
      <c r="I225" s="17"/>
      <c r="J225" s="17" t="s">
        <v>485</v>
      </c>
      <c r="K225" s="72"/>
      <c r="L225" s="195" t="s">
        <v>561</v>
      </c>
      <c r="M225" s="78"/>
      <c r="N225" s="78"/>
      <c r="O225" s="78"/>
      <c r="P225" s="78"/>
      <c r="Q225" s="92"/>
      <c r="R225" s="56"/>
    </row>
    <row r="226" spans="1:18" ht="43.5" x14ac:dyDescent="0.35">
      <c r="A226" s="108"/>
      <c r="B226" s="108"/>
      <c r="C226" s="14" t="s">
        <v>264</v>
      </c>
      <c r="D226" s="16" t="s">
        <v>486</v>
      </c>
      <c r="E226" s="17"/>
      <c r="F226" s="17">
        <v>1</v>
      </c>
      <c r="G226" s="61">
        <v>1</v>
      </c>
      <c r="H226" s="17">
        <v>0</v>
      </c>
      <c r="I226" s="17">
        <v>0</v>
      </c>
      <c r="J226" s="17">
        <v>0</v>
      </c>
      <c r="K226" s="72">
        <v>1</v>
      </c>
      <c r="L226" s="195" t="s">
        <v>562</v>
      </c>
      <c r="M226" s="78"/>
      <c r="N226" s="78"/>
      <c r="O226" s="78"/>
      <c r="P226" s="78"/>
      <c r="Q226" s="92"/>
      <c r="R226" s="56"/>
    </row>
    <row r="227" spans="1:18" ht="43.5" x14ac:dyDescent="0.35">
      <c r="A227" s="109"/>
      <c r="B227" s="109"/>
      <c r="C227" s="50" t="s">
        <v>264</v>
      </c>
      <c r="D227" s="16" t="s">
        <v>392</v>
      </c>
      <c r="E227" s="17"/>
      <c r="F227" s="51">
        <v>2</v>
      </c>
      <c r="G227" s="61">
        <v>4</v>
      </c>
      <c r="H227" s="17">
        <v>0</v>
      </c>
      <c r="I227" s="17">
        <v>2</v>
      </c>
      <c r="J227" s="17">
        <v>1</v>
      </c>
      <c r="K227" s="72">
        <v>1</v>
      </c>
      <c r="L227" s="195" t="s">
        <v>563</v>
      </c>
      <c r="M227" s="78"/>
      <c r="N227" s="78"/>
      <c r="O227" s="78"/>
      <c r="P227" s="78"/>
      <c r="Q227" s="92"/>
      <c r="R227" s="56"/>
    </row>
    <row r="228" spans="1:18" ht="54" hidden="1" customHeight="1" x14ac:dyDescent="0.35">
      <c r="A228" s="101" t="s">
        <v>332</v>
      </c>
      <c r="B228" s="101" t="s">
        <v>213</v>
      </c>
      <c r="C228" s="99" t="s">
        <v>264</v>
      </c>
      <c r="D228" s="103" t="s">
        <v>214</v>
      </c>
      <c r="E228" s="102"/>
      <c r="F228" s="106"/>
      <c r="G228" s="134">
        <v>100</v>
      </c>
      <c r="H228" s="106">
        <v>100</v>
      </c>
      <c r="I228" s="106">
        <v>100</v>
      </c>
      <c r="J228" s="106">
        <v>100</v>
      </c>
      <c r="K228" s="129">
        <v>100</v>
      </c>
      <c r="L228" s="77" t="s">
        <v>215</v>
      </c>
      <c r="M228" s="85" t="s">
        <v>7</v>
      </c>
      <c r="N228" s="78" t="s">
        <v>7</v>
      </c>
      <c r="O228" s="78" t="s">
        <v>7</v>
      </c>
      <c r="P228" s="78" t="s">
        <v>7</v>
      </c>
      <c r="Q228" s="92">
        <f>106936856/5</f>
        <v>21387371.199999999</v>
      </c>
      <c r="R228" s="56"/>
    </row>
    <row r="229" spans="1:18" ht="42" hidden="1" customHeight="1" x14ac:dyDescent="0.35">
      <c r="A229" s="96"/>
      <c r="B229" s="96"/>
      <c r="C229" s="99"/>
      <c r="D229" s="104"/>
      <c r="E229" s="102"/>
      <c r="F229" s="106"/>
      <c r="G229" s="135"/>
      <c r="H229" s="106"/>
      <c r="I229" s="106"/>
      <c r="J229" s="106"/>
      <c r="K229" s="129"/>
      <c r="L229" s="77" t="s">
        <v>216</v>
      </c>
      <c r="M229" s="85" t="s">
        <v>7</v>
      </c>
      <c r="N229" s="78" t="s">
        <v>7</v>
      </c>
      <c r="O229" s="78" t="s">
        <v>7</v>
      </c>
      <c r="P229" s="78" t="s">
        <v>7</v>
      </c>
      <c r="Q229" s="92"/>
      <c r="R229" s="56"/>
    </row>
    <row r="230" spans="1:18" ht="28.05" hidden="1" customHeight="1" x14ac:dyDescent="0.35">
      <c r="A230" s="96"/>
      <c r="B230" s="96"/>
      <c r="C230" s="99"/>
      <c r="D230" s="104"/>
      <c r="E230" s="102"/>
      <c r="F230" s="106"/>
      <c r="G230" s="135"/>
      <c r="H230" s="106"/>
      <c r="I230" s="106"/>
      <c r="J230" s="106"/>
      <c r="K230" s="129"/>
      <c r="L230" s="77" t="s">
        <v>217</v>
      </c>
      <c r="M230" s="85" t="s">
        <v>7</v>
      </c>
      <c r="N230" s="78" t="s">
        <v>7</v>
      </c>
      <c r="O230" s="78" t="s">
        <v>7</v>
      </c>
      <c r="P230" s="78" t="s">
        <v>7</v>
      </c>
      <c r="Q230" s="92"/>
      <c r="R230" s="56"/>
    </row>
    <row r="231" spans="1:18" ht="28.05" hidden="1" customHeight="1" x14ac:dyDescent="0.35">
      <c r="A231" s="96"/>
      <c r="B231" s="96"/>
      <c r="C231" s="99"/>
      <c r="D231" s="104"/>
      <c r="E231" s="102"/>
      <c r="F231" s="106"/>
      <c r="G231" s="135"/>
      <c r="H231" s="106"/>
      <c r="I231" s="106"/>
      <c r="J231" s="106"/>
      <c r="K231" s="129"/>
      <c r="L231" s="77" t="s">
        <v>218</v>
      </c>
      <c r="M231" s="85" t="s">
        <v>7</v>
      </c>
      <c r="N231" s="78" t="s">
        <v>7</v>
      </c>
      <c r="O231" s="78" t="s">
        <v>7</v>
      </c>
      <c r="P231" s="78" t="s">
        <v>7</v>
      </c>
      <c r="Q231" s="92"/>
      <c r="R231" s="56"/>
    </row>
    <row r="232" spans="1:18" ht="70.05" hidden="1" customHeight="1" x14ac:dyDescent="0.35">
      <c r="A232" s="96"/>
      <c r="B232" s="96"/>
      <c r="C232" s="99"/>
      <c r="D232" s="104"/>
      <c r="E232" s="102"/>
      <c r="F232" s="106"/>
      <c r="G232" s="135"/>
      <c r="H232" s="106"/>
      <c r="I232" s="106"/>
      <c r="J232" s="106"/>
      <c r="K232" s="129"/>
      <c r="L232" s="77" t="s">
        <v>219</v>
      </c>
      <c r="M232" s="85" t="s">
        <v>7</v>
      </c>
      <c r="N232" s="78" t="s">
        <v>7</v>
      </c>
      <c r="O232" s="78" t="s">
        <v>7</v>
      </c>
      <c r="P232" s="78" t="s">
        <v>7</v>
      </c>
      <c r="Q232" s="92"/>
      <c r="R232" s="56"/>
    </row>
    <row r="233" spans="1:18" ht="28.05" hidden="1" customHeight="1" x14ac:dyDescent="0.35">
      <c r="A233" s="96"/>
      <c r="B233" s="96"/>
      <c r="C233" s="99"/>
      <c r="D233" s="104"/>
      <c r="E233" s="102"/>
      <c r="F233" s="106"/>
      <c r="G233" s="135"/>
      <c r="H233" s="106"/>
      <c r="I233" s="106"/>
      <c r="J233" s="106"/>
      <c r="K233" s="129"/>
      <c r="L233" s="77" t="s">
        <v>220</v>
      </c>
      <c r="M233" s="85" t="s">
        <v>7</v>
      </c>
      <c r="N233" s="78" t="s">
        <v>7</v>
      </c>
      <c r="O233" s="78" t="s">
        <v>7</v>
      </c>
      <c r="P233" s="78" t="s">
        <v>7</v>
      </c>
      <c r="Q233" s="92"/>
      <c r="R233" s="56"/>
    </row>
    <row r="234" spans="1:18" ht="84.05" hidden="1" customHeight="1" x14ac:dyDescent="0.35">
      <c r="A234" s="96"/>
      <c r="B234" s="96"/>
      <c r="C234" s="99"/>
      <c r="D234" s="104"/>
      <c r="E234" s="102"/>
      <c r="F234" s="106"/>
      <c r="G234" s="135"/>
      <c r="H234" s="106"/>
      <c r="I234" s="106"/>
      <c r="J234" s="106"/>
      <c r="K234" s="129"/>
      <c r="L234" s="77" t="s">
        <v>221</v>
      </c>
      <c r="M234" s="85" t="s">
        <v>7</v>
      </c>
      <c r="N234" s="78" t="s">
        <v>7</v>
      </c>
      <c r="O234" s="78" t="s">
        <v>7</v>
      </c>
      <c r="P234" s="78" t="s">
        <v>7</v>
      </c>
      <c r="Q234" s="92"/>
      <c r="R234" s="56"/>
    </row>
    <row r="235" spans="1:18" ht="28.05" hidden="1" customHeight="1" x14ac:dyDescent="0.35">
      <c r="A235" s="96"/>
      <c r="B235" s="96"/>
      <c r="C235" s="99"/>
      <c r="D235" s="104"/>
      <c r="E235" s="102"/>
      <c r="F235" s="106"/>
      <c r="G235" s="135"/>
      <c r="H235" s="106"/>
      <c r="I235" s="106"/>
      <c r="J235" s="106"/>
      <c r="K235" s="129"/>
      <c r="L235" s="77" t="s">
        <v>222</v>
      </c>
      <c r="M235" s="85" t="s">
        <v>7</v>
      </c>
      <c r="N235" s="78" t="s">
        <v>7</v>
      </c>
      <c r="O235" s="78" t="s">
        <v>7</v>
      </c>
      <c r="P235" s="78" t="s">
        <v>7</v>
      </c>
      <c r="Q235" s="92"/>
      <c r="R235" s="56"/>
    </row>
    <row r="236" spans="1:18" ht="42" hidden="1" customHeight="1" x14ac:dyDescent="0.35">
      <c r="A236" s="96"/>
      <c r="B236" s="96"/>
      <c r="C236" s="99"/>
      <c r="D236" s="104"/>
      <c r="E236" s="102"/>
      <c r="F236" s="106"/>
      <c r="G236" s="135"/>
      <c r="H236" s="106"/>
      <c r="I236" s="106"/>
      <c r="J236" s="106"/>
      <c r="K236" s="129"/>
      <c r="L236" s="77" t="s">
        <v>223</v>
      </c>
      <c r="M236" s="85" t="s">
        <v>7</v>
      </c>
      <c r="N236" s="78" t="s">
        <v>7</v>
      </c>
      <c r="O236" s="78" t="s">
        <v>7</v>
      </c>
      <c r="P236" s="78" t="s">
        <v>7</v>
      </c>
      <c r="Q236" s="92"/>
      <c r="R236" s="56"/>
    </row>
    <row r="237" spans="1:18" ht="70.05" hidden="1" customHeight="1" x14ac:dyDescent="0.35">
      <c r="A237" s="96"/>
      <c r="B237" s="96"/>
      <c r="C237" s="99"/>
      <c r="D237" s="104"/>
      <c r="E237" s="102"/>
      <c r="F237" s="106"/>
      <c r="G237" s="135"/>
      <c r="H237" s="106"/>
      <c r="I237" s="106"/>
      <c r="J237" s="106"/>
      <c r="K237" s="129"/>
      <c r="L237" s="77" t="s">
        <v>224</v>
      </c>
      <c r="M237" s="85" t="s">
        <v>7</v>
      </c>
      <c r="N237" s="78" t="s">
        <v>7</v>
      </c>
      <c r="O237" s="78" t="s">
        <v>7</v>
      </c>
      <c r="P237" s="78" t="s">
        <v>7</v>
      </c>
      <c r="Q237" s="92"/>
      <c r="R237" s="56"/>
    </row>
    <row r="238" spans="1:18" ht="28.05" hidden="1" customHeight="1" x14ac:dyDescent="0.35">
      <c r="A238" s="96"/>
      <c r="B238" s="96"/>
      <c r="C238" s="99"/>
      <c r="D238" s="104"/>
      <c r="E238" s="102"/>
      <c r="F238" s="106"/>
      <c r="G238" s="135"/>
      <c r="H238" s="106"/>
      <c r="I238" s="106"/>
      <c r="J238" s="106"/>
      <c r="K238" s="129"/>
      <c r="L238" s="77" t="s">
        <v>225</v>
      </c>
      <c r="M238" s="85" t="s">
        <v>7</v>
      </c>
      <c r="N238" s="78" t="s">
        <v>7</v>
      </c>
      <c r="O238" s="78" t="s">
        <v>7</v>
      </c>
      <c r="P238" s="78" t="s">
        <v>7</v>
      </c>
      <c r="Q238" s="92"/>
      <c r="R238" s="56"/>
    </row>
    <row r="239" spans="1:18" ht="15" hidden="1" customHeight="1" x14ac:dyDescent="0.35">
      <c r="A239" s="96"/>
      <c r="B239" s="96"/>
      <c r="C239" s="99"/>
      <c r="D239" s="104"/>
      <c r="E239" s="102"/>
      <c r="F239" s="106"/>
      <c r="G239" s="135"/>
      <c r="H239" s="106"/>
      <c r="I239" s="106"/>
      <c r="J239" s="106"/>
      <c r="K239" s="129"/>
      <c r="L239" s="77" t="s">
        <v>226</v>
      </c>
      <c r="M239" s="85" t="s">
        <v>7</v>
      </c>
      <c r="N239" s="78" t="s">
        <v>7</v>
      </c>
      <c r="O239" s="78" t="s">
        <v>7</v>
      </c>
      <c r="P239" s="78" t="s">
        <v>7</v>
      </c>
      <c r="Q239" s="92"/>
      <c r="R239" s="56"/>
    </row>
    <row r="240" spans="1:18" ht="56" hidden="1" customHeight="1" x14ac:dyDescent="0.35">
      <c r="A240" s="96"/>
      <c r="B240" s="96"/>
      <c r="C240" s="99"/>
      <c r="D240" s="104"/>
      <c r="E240" s="102"/>
      <c r="F240" s="106"/>
      <c r="G240" s="135"/>
      <c r="H240" s="106"/>
      <c r="I240" s="106"/>
      <c r="J240" s="106"/>
      <c r="K240" s="129"/>
      <c r="L240" s="77" t="s">
        <v>227</v>
      </c>
      <c r="M240" s="85" t="s">
        <v>7</v>
      </c>
      <c r="N240" s="78" t="s">
        <v>7</v>
      </c>
      <c r="O240" s="78" t="s">
        <v>7</v>
      </c>
      <c r="P240" s="78" t="s">
        <v>7</v>
      </c>
      <c r="Q240" s="92"/>
      <c r="R240" s="56"/>
    </row>
    <row r="241" spans="1:18" ht="42" hidden="1" customHeight="1" x14ac:dyDescent="0.35">
      <c r="A241" s="96"/>
      <c r="B241" s="96"/>
      <c r="C241" s="99"/>
      <c r="D241" s="104"/>
      <c r="E241" s="102"/>
      <c r="F241" s="106"/>
      <c r="G241" s="135"/>
      <c r="H241" s="106"/>
      <c r="I241" s="106"/>
      <c r="J241" s="106"/>
      <c r="K241" s="129"/>
      <c r="L241" s="77" t="s">
        <v>228</v>
      </c>
      <c r="M241" s="85" t="s">
        <v>7</v>
      </c>
      <c r="N241" s="78" t="s">
        <v>7</v>
      </c>
      <c r="O241" s="78" t="s">
        <v>7</v>
      </c>
      <c r="P241" s="78" t="s">
        <v>7</v>
      </c>
      <c r="Q241" s="92"/>
      <c r="R241" s="56"/>
    </row>
    <row r="242" spans="1:18" ht="42" hidden="1" customHeight="1" x14ac:dyDescent="0.35">
      <c r="A242" s="96"/>
      <c r="B242" s="96"/>
      <c r="C242" s="99"/>
      <c r="D242" s="104"/>
      <c r="E242" s="102"/>
      <c r="F242" s="106"/>
      <c r="G242" s="135"/>
      <c r="H242" s="106"/>
      <c r="I242" s="106"/>
      <c r="J242" s="106"/>
      <c r="K242" s="129"/>
      <c r="L242" s="77" t="s">
        <v>228</v>
      </c>
      <c r="M242" s="85" t="s">
        <v>7</v>
      </c>
      <c r="N242" s="78" t="s">
        <v>7</v>
      </c>
      <c r="O242" s="78" t="s">
        <v>7</v>
      </c>
      <c r="P242" s="78" t="s">
        <v>7</v>
      </c>
      <c r="Q242" s="92"/>
      <c r="R242" s="56"/>
    </row>
    <row r="243" spans="1:18" ht="28.05" hidden="1" customHeight="1" x14ac:dyDescent="0.35">
      <c r="A243" s="96"/>
      <c r="B243" s="96"/>
      <c r="C243" s="99"/>
      <c r="D243" s="104"/>
      <c r="E243" s="102"/>
      <c r="F243" s="106"/>
      <c r="G243" s="135"/>
      <c r="H243" s="106"/>
      <c r="I243" s="106"/>
      <c r="J243" s="106"/>
      <c r="K243" s="129"/>
      <c r="L243" s="77" t="s">
        <v>229</v>
      </c>
      <c r="M243" s="85" t="s">
        <v>7</v>
      </c>
      <c r="N243" s="78" t="s">
        <v>7</v>
      </c>
      <c r="O243" s="78" t="s">
        <v>7</v>
      </c>
      <c r="P243" s="78" t="s">
        <v>7</v>
      </c>
      <c r="Q243" s="92"/>
      <c r="R243" s="56"/>
    </row>
    <row r="244" spans="1:18" ht="28.05" hidden="1" customHeight="1" x14ac:dyDescent="0.35">
      <c r="A244" s="96"/>
      <c r="B244" s="96"/>
      <c r="C244" s="99"/>
      <c r="D244" s="104"/>
      <c r="E244" s="102"/>
      <c r="F244" s="106"/>
      <c r="G244" s="135"/>
      <c r="H244" s="106"/>
      <c r="I244" s="106"/>
      <c r="J244" s="106"/>
      <c r="K244" s="129"/>
      <c r="L244" s="77" t="s">
        <v>230</v>
      </c>
      <c r="M244" s="85" t="s">
        <v>7</v>
      </c>
      <c r="N244" s="78" t="s">
        <v>7</v>
      </c>
      <c r="O244" s="78" t="s">
        <v>7</v>
      </c>
      <c r="P244" s="78" t="s">
        <v>7</v>
      </c>
      <c r="Q244" s="92"/>
      <c r="R244" s="56"/>
    </row>
    <row r="245" spans="1:18" ht="15" hidden="1" customHeight="1" x14ac:dyDescent="0.35">
      <c r="A245" s="96"/>
      <c r="B245" s="96"/>
      <c r="C245" s="99"/>
      <c r="D245" s="104"/>
      <c r="E245" s="102"/>
      <c r="F245" s="106"/>
      <c r="G245" s="135"/>
      <c r="H245" s="106"/>
      <c r="I245" s="106"/>
      <c r="J245" s="106"/>
      <c r="K245" s="129"/>
      <c r="L245" s="77" t="s">
        <v>231</v>
      </c>
      <c r="M245" s="85" t="s">
        <v>7</v>
      </c>
      <c r="N245" s="78" t="s">
        <v>7</v>
      </c>
      <c r="O245" s="78" t="s">
        <v>7</v>
      </c>
      <c r="P245" s="78" t="s">
        <v>7</v>
      </c>
      <c r="Q245" s="92"/>
      <c r="R245" s="56"/>
    </row>
    <row r="246" spans="1:18" ht="43.05" customHeight="1" x14ac:dyDescent="0.35">
      <c r="A246" s="96"/>
      <c r="B246" s="96"/>
      <c r="C246" s="14" t="s">
        <v>264</v>
      </c>
      <c r="D246" s="21" t="s">
        <v>544</v>
      </c>
      <c r="E246" s="13"/>
      <c r="F246" s="13">
        <v>2</v>
      </c>
      <c r="G246" s="62">
        <v>2</v>
      </c>
      <c r="H246" s="13">
        <v>0</v>
      </c>
      <c r="I246" s="13">
        <v>1</v>
      </c>
      <c r="J246" s="13">
        <v>0</v>
      </c>
      <c r="K246" s="76">
        <v>1</v>
      </c>
      <c r="L246" s="187"/>
      <c r="M246" s="78"/>
      <c r="N246" s="78"/>
      <c r="O246" s="78"/>
      <c r="P246" s="78"/>
      <c r="Q246" s="92"/>
      <c r="R246" s="56"/>
    </row>
    <row r="247" spans="1:18" ht="43.05" customHeight="1" x14ac:dyDescent="0.35">
      <c r="A247" s="96"/>
      <c r="B247" s="96"/>
      <c r="C247" s="14" t="s">
        <v>264</v>
      </c>
      <c r="D247" s="21" t="s">
        <v>545</v>
      </c>
      <c r="E247" s="13"/>
      <c r="F247" s="13">
        <v>4</v>
      </c>
      <c r="G247" s="62">
        <v>4</v>
      </c>
      <c r="H247" s="13">
        <v>1</v>
      </c>
      <c r="I247" s="13">
        <v>1</v>
      </c>
      <c r="J247" s="13">
        <v>1</v>
      </c>
      <c r="K247" s="76">
        <v>1</v>
      </c>
      <c r="L247" s="197" t="s">
        <v>565</v>
      </c>
      <c r="M247" s="196"/>
      <c r="N247" s="78"/>
      <c r="O247" s="78"/>
      <c r="P247" s="78"/>
      <c r="Q247" s="92"/>
      <c r="R247" s="56"/>
    </row>
    <row r="248" spans="1:18" ht="43.05" customHeight="1" x14ac:dyDescent="0.35">
      <c r="A248" s="96"/>
      <c r="B248" s="96"/>
      <c r="C248" s="14" t="s">
        <v>264</v>
      </c>
      <c r="D248" s="21" t="s">
        <v>481</v>
      </c>
      <c r="E248" s="13"/>
      <c r="F248" s="13">
        <v>4</v>
      </c>
      <c r="G248" s="62">
        <v>4</v>
      </c>
      <c r="H248" s="13">
        <v>1</v>
      </c>
      <c r="I248" s="13">
        <v>1</v>
      </c>
      <c r="J248" s="13">
        <v>1</v>
      </c>
      <c r="K248" s="76">
        <v>1</v>
      </c>
      <c r="L248" s="198" t="s">
        <v>566</v>
      </c>
      <c r="M248" s="196"/>
      <c r="N248" s="78"/>
      <c r="O248" s="78"/>
      <c r="P248" s="78"/>
      <c r="Q248" s="92"/>
      <c r="R248" s="56"/>
    </row>
    <row r="249" spans="1:18" ht="43.05" customHeight="1" x14ac:dyDescent="0.35">
      <c r="A249" s="96"/>
      <c r="B249" s="96"/>
      <c r="C249" s="14" t="s">
        <v>264</v>
      </c>
      <c r="D249" s="21" t="s">
        <v>490</v>
      </c>
      <c r="E249" s="13"/>
      <c r="F249" s="13">
        <v>1</v>
      </c>
      <c r="G249" s="62">
        <v>1</v>
      </c>
      <c r="H249" s="13">
        <v>0</v>
      </c>
      <c r="I249" s="13">
        <v>0</v>
      </c>
      <c r="J249" s="13">
        <v>1</v>
      </c>
      <c r="K249" s="76">
        <v>0</v>
      </c>
      <c r="L249" s="199" t="s">
        <v>567</v>
      </c>
      <c r="M249" s="196"/>
      <c r="N249" s="78"/>
      <c r="O249" s="78"/>
      <c r="P249" s="78"/>
      <c r="Q249" s="92"/>
      <c r="R249" s="56"/>
    </row>
    <row r="250" spans="1:18" ht="43.05" customHeight="1" x14ac:dyDescent="0.35">
      <c r="A250" s="96"/>
      <c r="B250" s="96"/>
      <c r="C250" s="14" t="s">
        <v>264</v>
      </c>
      <c r="D250" s="21" t="s">
        <v>482</v>
      </c>
      <c r="E250" s="13"/>
      <c r="F250" s="13">
        <v>1</v>
      </c>
      <c r="G250" s="62">
        <v>1</v>
      </c>
      <c r="H250" s="13">
        <v>0</v>
      </c>
      <c r="I250" s="13">
        <v>1</v>
      </c>
      <c r="J250" s="13">
        <v>0</v>
      </c>
      <c r="K250" s="76">
        <v>0</v>
      </c>
      <c r="L250" s="197" t="s">
        <v>568</v>
      </c>
      <c r="M250" s="196"/>
      <c r="N250" s="78"/>
      <c r="O250" s="78"/>
      <c r="P250" s="78"/>
      <c r="Q250" s="92"/>
      <c r="R250" s="56"/>
    </row>
    <row r="251" spans="1:18" ht="45" customHeight="1" x14ac:dyDescent="0.35">
      <c r="A251" s="96"/>
      <c r="B251" s="96"/>
      <c r="C251" s="14" t="s">
        <v>264</v>
      </c>
      <c r="D251" s="21" t="s">
        <v>386</v>
      </c>
      <c r="E251" s="13"/>
      <c r="F251" s="13">
        <v>2</v>
      </c>
      <c r="G251" s="62">
        <v>2</v>
      </c>
      <c r="H251" s="13">
        <v>1</v>
      </c>
      <c r="I251" s="13">
        <v>0</v>
      </c>
      <c r="J251" s="13">
        <v>1</v>
      </c>
      <c r="K251" s="76">
        <v>0</v>
      </c>
      <c r="L251" s="197"/>
      <c r="M251" s="196"/>
      <c r="N251" s="78"/>
      <c r="O251" s="78"/>
      <c r="P251" s="78"/>
      <c r="Q251" s="92"/>
      <c r="R251" s="56"/>
    </row>
    <row r="252" spans="1:18" ht="69.7" customHeight="1" x14ac:dyDescent="0.35">
      <c r="A252" s="96"/>
      <c r="B252" s="96"/>
      <c r="C252" s="14" t="s">
        <v>264</v>
      </c>
      <c r="D252" s="21" t="s">
        <v>387</v>
      </c>
      <c r="E252" s="13"/>
      <c r="F252" s="13">
        <v>2</v>
      </c>
      <c r="G252" s="62">
        <v>2</v>
      </c>
      <c r="H252" s="13">
        <v>1</v>
      </c>
      <c r="I252" s="13">
        <v>0</v>
      </c>
      <c r="J252" s="13">
        <v>1</v>
      </c>
      <c r="K252" s="76">
        <v>0</v>
      </c>
      <c r="L252" s="187" t="s">
        <v>219</v>
      </c>
      <c r="M252" s="78"/>
      <c r="N252" s="78"/>
      <c r="O252" s="78"/>
      <c r="P252" s="78"/>
      <c r="Q252" s="92"/>
      <c r="R252" s="56"/>
    </row>
    <row r="253" spans="1:18" ht="45" customHeight="1" x14ac:dyDescent="0.35">
      <c r="A253" s="96"/>
      <c r="B253" s="96"/>
      <c r="C253" s="14" t="s">
        <v>264</v>
      </c>
      <c r="D253" s="21" t="s">
        <v>388</v>
      </c>
      <c r="E253" s="13"/>
      <c r="F253" s="13">
        <v>4</v>
      </c>
      <c r="G253" s="62">
        <v>4</v>
      </c>
      <c r="H253" s="13">
        <v>1</v>
      </c>
      <c r="I253" s="13">
        <v>1</v>
      </c>
      <c r="J253" s="13">
        <v>1</v>
      </c>
      <c r="K253" s="76">
        <v>1</v>
      </c>
      <c r="L253" s="188"/>
      <c r="M253" s="78"/>
      <c r="N253" s="78"/>
      <c r="O253" s="78"/>
      <c r="P253" s="78"/>
      <c r="Q253" s="92"/>
      <c r="R253" s="56"/>
    </row>
    <row r="254" spans="1:18" ht="61.25" customHeight="1" x14ac:dyDescent="0.35">
      <c r="A254" s="96"/>
      <c r="B254" s="96"/>
      <c r="C254" s="14" t="s">
        <v>264</v>
      </c>
      <c r="D254" s="21" t="s">
        <v>393</v>
      </c>
      <c r="E254" s="13"/>
      <c r="F254" s="13">
        <v>4</v>
      </c>
      <c r="G254" s="62">
        <v>4</v>
      </c>
      <c r="H254" s="13">
        <v>1</v>
      </c>
      <c r="I254" s="13">
        <v>1</v>
      </c>
      <c r="J254" s="13">
        <v>1</v>
      </c>
      <c r="K254" s="76">
        <v>1</v>
      </c>
      <c r="L254" s="188" t="s">
        <v>227</v>
      </c>
      <c r="M254" s="78"/>
      <c r="N254" s="78"/>
      <c r="O254" s="78"/>
      <c r="P254" s="78"/>
      <c r="Q254" s="92"/>
      <c r="R254" s="56"/>
    </row>
    <row r="255" spans="1:18" ht="45" hidden="1" customHeight="1" x14ac:dyDescent="0.35">
      <c r="A255" s="96"/>
      <c r="B255" s="96"/>
      <c r="C255" s="14" t="s">
        <v>264</v>
      </c>
      <c r="D255" s="21" t="s">
        <v>389</v>
      </c>
      <c r="E255" s="13"/>
      <c r="F255" s="13">
        <v>4</v>
      </c>
      <c r="G255" s="62">
        <v>4</v>
      </c>
      <c r="H255" s="13">
        <v>1</v>
      </c>
      <c r="I255" s="13">
        <v>1</v>
      </c>
      <c r="J255" s="13">
        <v>1</v>
      </c>
      <c r="K255" s="76">
        <v>1</v>
      </c>
      <c r="L255" s="188"/>
      <c r="M255" s="78"/>
      <c r="N255" s="78"/>
      <c r="O255" s="78"/>
      <c r="P255" s="78"/>
      <c r="Q255" s="92"/>
      <c r="R255" s="56"/>
    </row>
    <row r="256" spans="1:18" ht="45" hidden="1" customHeight="1" x14ac:dyDescent="0.35">
      <c r="A256" s="96"/>
      <c r="B256" s="96"/>
      <c r="C256" s="14" t="s">
        <v>264</v>
      </c>
      <c r="D256" s="21" t="s">
        <v>390</v>
      </c>
      <c r="E256" s="13"/>
      <c r="F256" s="13">
        <v>4</v>
      </c>
      <c r="G256" s="62">
        <v>4</v>
      </c>
      <c r="H256" s="13">
        <v>1</v>
      </c>
      <c r="I256" s="13">
        <v>1</v>
      </c>
      <c r="J256" s="13">
        <v>1</v>
      </c>
      <c r="K256" s="76">
        <v>1</v>
      </c>
      <c r="L256" s="188"/>
      <c r="M256" s="78"/>
      <c r="N256" s="78"/>
      <c r="O256" s="78"/>
      <c r="P256" s="78"/>
      <c r="Q256" s="92"/>
      <c r="R256" s="56"/>
    </row>
    <row r="257" spans="1:18" ht="45" hidden="1" customHeight="1" x14ac:dyDescent="0.35">
      <c r="A257" s="96"/>
      <c r="B257" s="96"/>
      <c r="C257" s="14" t="s">
        <v>264</v>
      </c>
      <c r="D257" s="21" t="s">
        <v>391</v>
      </c>
      <c r="E257" s="13"/>
      <c r="F257" s="13">
        <v>4</v>
      </c>
      <c r="G257" s="62">
        <v>4</v>
      </c>
      <c r="H257" s="13">
        <v>1</v>
      </c>
      <c r="I257" s="13">
        <v>1</v>
      </c>
      <c r="J257" s="13">
        <v>1</v>
      </c>
      <c r="K257" s="76">
        <v>1</v>
      </c>
      <c r="L257" s="188"/>
      <c r="M257" s="78"/>
      <c r="N257" s="78"/>
      <c r="O257" s="78"/>
      <c r="P257" s="78"/>
      <c r="Q257" s="92"/>
      <c r="R257" s="56"/>
    </row>
    <row r="258" spans="1:18" ht="45" hidden="1" customHeight="1" x14ac:dyDescent="0.35">
      <c r="A258" s="96"/>
      <c r="B258" s="96"/>
      <c r="C258" s="14" t="s">
        <v>264</v>
      </c>
      <c r="D258" s="21" t="s">
        <v>483</v>
      </c>
      <c r="E258" s="13"/>
      <c r="F258" s="13">
        <v>1</v>
      </c>
      <c r="G258" s="62">
        <v>1</v>
      </c>
      <c r="H258" s="13">
        <v>0</v>
      </c>
      <c r="I258" s="13">
        <v>0</v>
      </c>
      <c r="J258" s="13">
        <v>1</v>
      </c>
      <c r="K258" s="76">
        <v>0</v>
      </c>
      <c r="L258" s="188"/>
      <c r="M258" s="78"/>
      <c r="N258" s="78"/>
      <c r="O258" s="78"/>
      <c r="P258" s="78"/>
      <c r="Q258" s="92"/>
      <c r="R258" s="56"/>
    </row>
    <row r="259" spans="1:18" ht="45" hidden="1" customHeight="1" x14ac:dyDescent="0.35">
      <c r="A259" s="96"/>
      <c r="B259" s="96"/>
      <c r="C259" s="14" t="s">
        <v>264</v>
      </c>
      <c r="D259" s="21" t="s">
        <v>487</v>
      </c>
      <c r="E259" s="13"/>
      <c r="F259" s="13">
        <v>3</v>
      </c>
      <c r="G259" s="62">
        <v>3</v>
      </c>
      <c r="H259" s="13">
        <v>1</v>
      </c>
      <c r="I259" s="13">
        <v>0</v>
      </c>
      <c r="J259" s="13">
        <v>0</v>
      </c>
      <c r="K259" s="76">
        <v>2</v>
      </c>
      <c r="L259" s="188"/>
      <c r="M259" s="78"/>
      <c r="N259" s="78"/>
      <c r="O259" s="78"/>
      <c r="P259" s="78"/>
      <c r="Q259" s="92"/>
      <c r="R259" s="56"/>
    </row>
    <row r="260" spans="1:18" ht="56" hidden="1" customHeight="1" x14ac:dyDescent="0.35">
      <c r="A260" s="96"/>
      <c r="B260" s="96"/>
      <c r="C260" s="14" t="s">
        <v>264</v>
      </c>
      <c r="D260" s="21" t="s">
        <v>564</v>
      </c>
      <c r="E260" s="13"/>
      <c r="F260" s="13">
        <v>85</v>
      </c>
      <c r="G260" s="62">
        <v>85</v>
      </c>
      <c r="H260" s="13">
        <v>85</v>
      </c>
      <c r="I260" s="13">
        <v>85</v>
      </c>
      <c r="J260" s="13">
        <v>85</v>
      </c>
      <c r="K260" s="76">
        <v>85</v>
      </c>
      <c r="L260" s="188"/>
      <c r="M260" s="78"/>
      <c r="N260" s="78"/>
      <c r="O260" s="78"/>
      <c r="P260" s="78"/>
      <c r="Q260" s="92"/>
      <c r="R260" s="56"/>
    </row>
    <row r="261" spans="1:18" ht="58" hidden="1" customHeight="1" x14ac:dyDescent="0.35">
      <c r="A261" s="96"/>
      <c r="B261" s="96"/>
      <c r="C261" s="14" t="s">
        <v>264</v>
      </c>
      <c r="D261" s="21" t="s">
        <v>523</v>
      </c>
      <c r="E261" s="13"/>
      <c r="F261" s="13">
        <v>2</v>
      </c>
      <c r="G261" s="62">
        <v>2</v>
      </c>
      <c r="H261" s="13">
        <v>0</v>
      </c>
      <c r="I261" s="13">
        <v>1</v>
      </c>
      <c r="J261" s="13">
        <v>0</v>
      </c>
      <c r="K261" s="76">
        <v>1</v>
      </c>
      <c r="L261" s="188"/>
      <c r="M261" s="78"/>
      <c r="N261" s="78"/>
      <c r="O261" s="78"/>
      <c r="P261" s="78"/>
      <c r="Q261" s="92"/>
      <c r="R261" s="56"/>
    </row>
    <row r="262" spans="1:18" ht="61.95" customHeight="1" x14ac:dyDescent="0.35">
      <c r="A262" s="96"/>
      <c r="B262" s="96"/>
      <c r="C262" s="14" t="s">
        <v>262</v>
      </c>
      <c r="D262" s="21" t="s">
        <v>401</v>
      </c>
      <c r="E262" s="13"/>
      <c r="F262" s="13">
        <v>4</v>
      </c>
      <c r="G262" s="62">
        <v>4</v>
      </c>
      <c r="H262" s="13">
        <v>1</v>
      </c>
      <c r="I262" s="13">
        <v>1</v>
      </c>
      <c r="J262" s="13">
        <v>1</v>
      </c>
      <c r="K262" s="76">
        <v>1</v>
      </c>
      <c r="L262" s="189"/>
      <c r="M262" s="78"/>
      <c r="N262" s="78"/>
      <c r="O262" s="78"/>
      <c r="P262" s="78"/>
      <c r="Q262" s="92"/>
      <c r="R262" s="56"/>
    </row>
    <row r="263" spans="1:18" ht="52.05" customHeight="1" x14ac:dyDescent="0.35">
      <c r="A263" s="96"/>
      <c r="B263" s="96"/>
      <c r="C263" s="99" t="s">
        <v>283</v>
      </c>
      <c r="D263" s="103" t="s">
        <v>232</v>
      </c>
      <c r="E263" s="122"/>
      <c r="F263" s="122">
        <v>10</v>
      </c>
      <c r="G263" s="124">
        <v>40</v>
      </c>
      <c r="H263" s="122">
        <v>5</v>
      </c>
      <c r="I263" s="122">
        <v>10</v>
      </c>
      <c r="J263" s="122">
        <v>15</v>
      </c>
      <c r="K263" s="123">
        <v>10</v>
      </c>
      <c r="L263" s="77" t="s">
        <v>233</v>
      </c>
      <c r="M263" s="85" t="s">
        <v>7</v>
      </c>
      <c r="N263" s="78" t="s">
        <v>7</v>
      </c>
      <c r="O263" s="78" t="s">
        <v>7</v>
      </c>
      <c r="P263" s="78" t="s">
        <v>7</v>
      </c>
      <c r="Q263" s="92">
        <f>50695493/5</f>
        <v>10139098.6</v>
      </c>
      <c r="R263" s="56"/>
    </row>
    <row r="264" spans="1:18" ht="28.05" customHeight="1" x14ac:dyDescent="0.35">
      <c r="A264" s="96"/>
      <c r="B264" s="96"/>
      <c r="C264" s="99"/>
      <c r="D264" s="103"/>
      <c r="E264" s="122"/>
      <c r="F264" s="122"/>
      <c r="G264" s="124"/>
      <c r="H264" s="122"/>
      <c r="I264" s="122"/>
      <c r="J264" s="122"/>
      <c r="K264" s="123"/>
      <c r="L264" s="77" t="s">
        <v>234</v>
      </c>
      <c r="M264" s="85" t="s">
        <v>7</v>
      </c>
      <c r="N264" s="78" t="s">
        <v>7</v>
      </c>
      <c r="O264" s="78" t="s">
        <v>7</v>
      </c>
      <c r="P264" s="78" t="s">
        <v>7</v>
      </c>
      <c r="Q264" s="92"/>
      <c r="R264" s="56"/>
    </row>
    <row r="265" spans="1:18" ht="42" customHeight="1" x14ac:dyDescent="0.35">
      <c r="A265" s="96"/>
      <c r="B265" s="96"/>
      <c r="C265" s="99"/>
      <c r="D265" s="103"/>
      <c r="E265" s="122"/>
      <c r="F265" s="122"/>
      <c r="G265" s="124"/>
      <c r="H265" s="122"/>
      <c r="I265" s="122"/>
      <c r="J265" s="122"/>
      <c r="K265" s="123"/>
      <c r="L265" s="77" t="s">
        <v>235</v>
      </c>
      <c r="M265" s="85" t="s">
        <v>7</v>
      </c>
      <c r="N265" s="78" t="s">
        <v>7</v>
      </c>
      <c r="O265" s="78" t="s">
        <v>7</v>
      </c>
      <c r="P265" s="78" t="s">
        <v>7</v>
      </c>
      <c r="Q265" s="92"/>
      <c r="R265" s="56"/>
    </row>
    <row r="266" spans="1:18" ht="42" customHeight="1" x14ac:dyDescent="0.35">
      <c r="A266" s="96"/>
      <c r="B266" s="96"/>
      <c r="C266" s="99"/>
      <c r="D266" s="103"/>
      <c r="E266" s="122"/>
      <c r="F266" s="122"/>
      <c r="G266" s="124"/>
      <c r="H266" s="122"/>
      <c r="I266" s="122"/>
      <c r="J266" s="122"/>
      <c r="K266" s="123"/>
      <c r="L266" s="77" t="s">
        <v>236</v>
      </c>
      <c r="M266" s="85" t="s">
        <v>7</v>
      </c>
      <c r="N266" s="78" t="s">
        <v>7</v>
      </c>
      <c r="O266" s="78" t="s">
        <v>7</v>
      </c>
      <c r="P266" s="78" t="s">
        <v>7</v>
      </c>
      <c r="Q266" s="92"/>
      <c r="R266" s="56"/>
    </row>
    <row r="267" spans="1:18" ht="28.05" customHeight="1" x14ac:dyDescent="0.35">
      <c r="A267" s="96"/>
      <c r="B267" s="96"/>
      <c r="C267" s="99"/>
      <c r="D267" s="103"/>
      <c r="E267" s="122"/>
      <c r="F267" s="122"/>
      <c r="G267" s="124"/>
      <c r="H267" s="122"/>
      <c r="I267" s="122"/>
      <c r="J267" s="122"/>
      <c r="K267" s="123"/>
      <c r="L267" s="77" t="s">
        <v>237</v>
      </c>
      <c r="M267" s="79"/>
      <c r="N267" s="79"/>
      <c r="O267" s="78" t="s">
        <v>7</v>
      </c>
      <c r="P267" s="78" t="s">
        <v>7</v>
      </c>
      <c r="Q267" s="92"/>
      <c r="R267" s="56"/>
    </row>
    <row r="268" spans="1:18" ht="42" customHeight="1" x14ac:dyDescent="0.35">
      <c r="A268" s="96" t="s">
        <v>355</v>
      </c>
      <c r="B268" s="96" t="s">
        <v>356</v>
      </c>
      <c r="C268" s="14" t="s">
        <v>297</v>
      </c>
      <c r="D268" s="21" t="s">
        <v>410</v>
      </c>
      <c r="E268" s="13"/>
      <c r="F268" s="13">
        <v>99</v>
      </c>
      <c r="G268" s="62">
        <v>95</v>
      </c>
      <c r="H268" s="13">
        <v>95</v>
      </c>
      <c r="I268" s="13">
        <v>95</v>
      </c>
      <c r="J268" s="13">
        <v>95</v>
      </c>
      <c r="K268" s="76">
        <v>95</v>
      </c>
      <c r="L268" s="77" t="s">
        <v>357</v>
      </c>
      <c r="M268" s="79"/>
      <c r="N268" s="79"/>
      <c r="O268" s="78"/>
      <c r="P268" s="78"/>
      <c r="Q268" s="92">
        <f>235119635/13</f>
        <v>18086125.769230768</v>
      </c>
      <c r="R268" s="56"/>
    </row>
    <row r="269" spans="1:18" ht="59.05" customHeight="1" x14ac:dyDescent="0.35">
      <c r="A269" s="96"/>
      <c r="B269" s="96"/>
      <c r="C269" s="100" t="s">
        <v>297</v>
      </c>
      <c r="D269" s="133" t="s">
        <v>411</v>
      </c>
      <c r="E269" s="122"/>
      <c r="F269" s="122">
        <v>96</v>
      </c>
      <c r="G269" s="124">
        <v>95</v>
      </c>
      <c r="H269" s="102">
        <v>95</v>
      </c>
      <c r="I269" s="102">
        <v>95</v>
      </c>
      <c r="J269" s="102">
        <v>95</v>
      </c>
      <c r="K269" s="112">
        <v>95</v>
      </c>
      <c r="L269" s="77" t="s">
        <v>358</v>
      </c>
      <c r="M269" s="79"/>
      <c r="N269" s="79"/>
      <c r="O269" s="78"/>
      <c r="P269" s="78"/>
      <c r="Q269" s="92"/>
      <c r="R269" s="56"/>
    </row>
    <row r="270" spans="1:18" ht="42" customHeight="1" x14ac:dyDescent="0.35">
      <c r="A270" s="96"/>
      <c r="B270" s="96"/>
      <c r="C270" s="152"/>
      <c r="D270" s="153"/>
      <c r="E270" s="122"/>
      <c r="F270" s="122"/>
      <c r="G270" s="124"/>
      <c r="H270" s="102"/>
      <c r="I270" s="102"/>
      <c r="J270" s="102"/>
      <c r="K270" s="112"/>
      <c r="L270" s="77" t="s">
        <v>359</v>
      </c>
      <c r="M270" s="79"/>
      <c r="N270" s="79"/>
      <c r="O270" s="78"/>
      <c r="P270" s="78"/>
      <c r="Q270" s="92"/>
      <c r="R270" s="56"/>
    </row>
    <row r="271" spans="1:18" ht="56" customHeight="1" x14ac:dyDescent="0.35">
      <c r="A271" s="96"/>
      <c r="B271" s="96"/>
      <c r="C271" s="152"/>
      <c r="D271" s="153"/>
      <c r="E271" s="122"/>
      <c r="F271" s="122"/>
      <c r="G271" s="124"/>
      <c r="H271" s="102"/>
      <c r="I271" s="102"/>
      <c r="J271" s="102"/>
      <c r="K271" s="112"/>
      <c r="L271" s="77" t="s">
        <v>360</v>
      </c>
      <c r="M271" s="79"/>
      <c r="N271" s="79"/>
      <c r="O271" s="78"/>
      <c r="P271" s="78"/>
      <c r="Q271" s="92"/>
      <c r="R271" s="56"/>
    </row>
    <row r="272" spans="1:18" ht="28.05" customHeight="1" x14ac:dyDescent="0.35">
      <c r="A272" s="96"/>
      <c r="B272" s="96"/>
      <c r="C272" s="152"/>
      <c r="D272" s="153"/>
      <c r="E272" s="122"/>
      <c r="F272" s="122"/>
      <c r="G272" s="124"/>
      <c r="H272" s="102"/>
      <c r="I272" s="102"/>
      <c r="J272" s="102"/>
      <c r="K272" s="112"/>
      <c r="L272" s="77" t="s">
        <v>361</v>
      </c>
      <c r="M272" s="79"/>
      <c r="N272" s="79"/>
      <c r="O272" s="78"/>
      <c r="P272" s="78"/>
      <c r="Q272" s="92"/>
      <c r="R272" s="56"/>
    </row>
    <row r="273" spans="1:18" ht="42" customHeight="1" x14ac:dyDescent="0.35">
      <c r="A273" s="96"/>
      <c r="B273" s="96"/>
      <c r="C273" s="132"/>
      <c r="D273" s="154"/>
      <c r="E273" s="122"/>
      <c r="F273" s="122"/>
      <c r="G273" s="124"/>
      <c r="H273" s="102"/>
      <c r="I273" s="102"/>
      <c r="J273" s="102"/>
      <c r="K273" s="112"/>
      <c r="L273" s="77" t="s">
        <v>362</v>
      </c>
      <c r="M273" s="79"/>
      <c r="N273" s="79"/>
      <c r="O273" s="78"/>
      <c r="P273" s="78"/>
      <c r="Q273" s="92"/>
      <c r="R273" s="56"/>
    </row>
    <row r="274" spans="1:18" ht="80.900000000000006" customHeight="1" x14ac:dyDescent="0.35">
      <c r="A274" s="97" t="s">
        <v>573</v>
      </c>
      <c r="B274" s="97" t="s">
        <v>572</v>
      </c>
      <c r="C274" s="19" t="s">
        <v>288</v>
      </c>
      <c r="D274" s="16" t="s">
        <v>395</v>
      </c>
      <c r="E274" s="17"/>
      <c r="F274" s="17">
        <v>100</v>
      </c>
      <c r="G274" s="62">
        <v>95</v>
      </c>
      <c r="H274" s="17">
        <v>95</v>
      </c>
      <c r="I274" s="17">
        <v>95</v>
      </c>
      <c r="J274" s="17">
        <v>95</v>
      </c>
      <c r="K274" s="72">
        <v>95</v>
      </c>
      <c r="L274" s="77" t="s">
        <v>238</v>
      </c>
      <c r="M274" s="85" t="s">
        <v>7</v>
      </c>
      <c r="N274" s="78" t="s">
        <v>7</v>
      </c>
      <c r="O274" s="78" t="s">
        <v>7</v>
      </c>
      <c r="P274" s="78" t="s">
        <v>7</v>
      </c>
      <c r="Q274" s="92">
        <f>235119635/13</f>
        <v>18086125.769230768</v>
      </c>
      <c r="R274" s="56"/>
    </row>
    <row r="275" spans="1:18" ht="42" customHeight="1" x14ac:dyDescent="0.35">
      <c r="A275" s="110"/>
      <c r="B275" s="110"/>
      <c r="C275" s="100" t="s">
        <v>288</v>
      </c>
      <c r="D275" s="170" t="s">
        <v>394</v>
      </c>
      <c r="E275" s="119"/>
      <c r="F275" s="119">
        <v>95</v>
      </c>
      <c r="G275" s="167">
        <v>95</v>
      </c>
      <c r="H275" s="119">
        <v>95</v>
      </c>
      <c r="I275" s="119">
        <v>95</v>
      </c>
      <c r="J275" s="119">
        <v>95</v>
      </c>
      <c r="K275" s="126">
        <v>95</v>
      </c>
      <c r="L275" s="77" t="s">
        <v>240</v>
      </c>
      <c r="M275" s="78"/>
      <c r="N275" s="78"/>
      <c r="O275" s="78"/>
      <c r="P275" s="78"/>
      <c r="Q275" s="92"/>
      <c r="R275" s="56"/>
    </row>
    <row r="276" spans="1:18" ht="28.05" customHeight="1" x14ac:dyDescent="0.35">
      <c r="A276" s="110"/>
      <c r="B276" s="110"/>
      <c r="C276" s="152"/>
      <c r="D276" s="171"/>
      <c r="E276" s="120"/>
      <c r="F276" s="120"/>
      <c r="G276" s="168"/>
      <c r="H276" s="120"/>
      <c r="I276" s="120"/>
      <c r="J276" s="120"/>
      <c r="K276" s="127"/>
      <c r="L276" s="77" t="s">
        <v>239</v>
      </c>
      <c r="M276" s="78"/>
      <c r="N276" s="78"/>
      <c r="O276" s="78"/>
      <c r="P276" s="78"/>
      <c r="Q276" s="92"/>
      <c r="R276" s="56"/>
    </row>
    <row r="277" spans="1:18" ht="42" customHeight="1" x14ac:dyDescent="0.35">
      <c r="A277" s="110"/>
      <c r="B277" s="110"/>
      <c r="C277" s="132"/>
      <c r="D277" s="166"/>
      <c r="E277" s="121"/>
      <c r="F277" s="121"/>
      <c r="G277" s="169"/>
      <c r="H277" s="121"/>
      <c r="I277" s="121"/>
      <c r="J277" s="121"/>
      <c r="K277" s="128"/>
      <c r="L277" s="77" t="s">
        <v>241</v>
      </c>
      <c r="M277" s="78"/>
      <c r="N277" s="78"/>
      <c r="O277" s="78"/>
      <c r="P277" s="78"/>
      <c r="Q277" s="92"/>
      <c r="R277" s="56"/>
    </row>
    <row r="278" spans="1:18" ht="70.05" customHeight="1" x14ac:dyDescent="0.35">
      <c r="A278" s="110"/>
      <c r="B278" s="110"/>
      <c r="C278" s="19" t="s">
        <v>289</v>
      </c>
      <c r="D278" s="16" t="s">
        <v>242</v>
      </c>
      <c r="E278" s="17"/>
      <c r="F278" s="17">
        <v>97.2</v>
      </c>
      <c r="G278" s="61">
        <v>100</v>
      </c>
      <c r="H278" s="17">
        <v>100</v>
      </c>
      <c r="I278" s="17">
        <v>100</v>
      </c>
      <c r="J278" s="17">
        <v>100</v>
      </c>
      <c r="K278" s="72">
        <v>100</v>
      </c>
      <c r="L278" s="77" t="s">
        <v>243</v>
      </c>
      <c r="M278" s="85" t="s">
        <v>7</v>
      </c>
      <c r="N278" s="78" t="s">
        <v>7</v>
      </c>
      <c r="O278" s="78" t="s">
        <v>7</v>
      </c>
      <c r="P278" s="78" t="s">
        <v>7</v>
      </c>
      <c r="Q278" s="92"/>
      <c r="R278" s="56"/>
    </row>
    <row r="279" spans="1:18" ht="57.05" customHeight="1" x14ac:dyDescent="0.35">
      <c r="A279" s="110"/>
      <c r="B279" s="110"/>
      <c r="C279" s="19" t="s">
        <v>289</v>
      </c>
      <c r="D279" s="16" t="s">
        <v>398</v>
      </c>
      <c r="E279" s="17"/>
      <c r="F279" s="17">
        <v>15</v>
      </c>
      <c r="G279" s="61">
        <v>15</v>
      </c>
      <c r="H279" s="17">
        <v>15</v>
      </c>
      <c r="I279" s="17">
        <v>15</v>
      </c>
      <c r="J279" s="17">
        <v>15</v>
      </c>
      <c r="K279" s="72">
        <v>15</v>
      </c>
      <c r="L279" s="77" t="s">
        <v>244</v>
      </c>
      <c r="M279" s="85" t="s">
        <v>7</v>
      </c>
      <c r="N279" s="78" t="s">
        <v>7</v>
      </c>
      <c r="O279" s="78" t="s">
        <v>7</v>
      </c>
      <c r="P279" s="78" t="s">
        <v>7</v>
      </c>
      <c r="Q279" s="92"/>
      <c r="R279" s="56"/>
    </row>
    <row r="280" spans="1:18" ht="60" customHeight="1" x14ac:dyDescent="0.35">
      <c r="A280" s="110"/>
      <c r="B280" s="110"/>
      <c r="C280" s="140" t="s">
        <v>289</v>
      </c>
      <c r="D280" s="103" t="s">
        <v>397</v>
      </c>
      <c r="E280" s="102"/>
      <c r="F280" s="102">
        <v>15</v>
      </c>
      <c r="G280" s="136">
        <v>15</v>
      </c>
      <c r="H280" s="102">
        <v>15</v>
      </c>
      <c r="I280" s="102">
        <v>15</v>
      </c>
      <c r="J280" s="102">
        <v>15</v>
      </c>
      <c r="K280" s="112">
        <v>15</v>
      </c>
      <c r="L280" s="77" t="s">
        <v>245</v>
      </c>
      <c r="M280" s="85" t="s">
        <v>7</v>
      </c>
      <c r="N280" s="78" t="s">
        <v>7</v>
      </c>
      <c r="O280" s="78" t="s">
        <v>7</v>
      </c>
      <c r="P280" s="78" t="s">
        <v>7</v>
      </c>
      <c r="Q280" s="92"/>
      <c r="R280" s="56"/>
    </row>
    <row r="281" spans="1:18" ht="42" customHeight="1" x14ac:dyDescent="0.35">
      <c r="A281" s="110"/>
      <c r="B281" s="110"/>
      <c r="C281" s="140"/>
      <c r="D281" s="104"/>
      <c r="E281" s="102"/>
      <c r="F281" s="102"/>
      <c r="G281" s="124"/>
      <c r="H281" s="102"/>
      <c r="I281" s="102"/>
      <c r="J281" s="102"/>
      <c r="K281" s="112"/>
      <c r="L281" s="77" t="s">
        <v>246</v>
      </c>
      <c r="M281" s="85" t="s">
        <v>7</v>
      </c>
      <c r="N281" s="78" t="s">
        <v>7</v>
      </c>
      <c r="O281" s="78" t="s">
        <v>7</v>
      </c>
      <c r="P281" s="78" t="s">
        <v>7</v>
      </c>
      <c r="Q281" s="92"/>
      <c r="R281" s="56"/>
    </row>
    <row r="282" spans="1:18" ht="28.05" customHeight="1" x14ac:dyDescent="0.35">
      <c r="A282" s="110"/>
      <c r="B282" s="110"/>
      <c r="C282" s="140"/>
      <c r="D282" s="104"/>
      <c r="E282" s="102"/>
      <c r="F282" s="102"/>
      <c r="G282" s="124"/>
      <c r="H282" s="102"/>
      <c r="I282" s="102"/>
      <c r="J282" s="102"/>
      <c r="K282" s="112"/>
      <c r="L282" s="77" t="s">
        <v>247</v>
      </c>
      <c r="M282" s="85" t="s">
        <v>7</v>
      </c>
      <c r="N282" s="78" t="s">
        <v>7</v>
      </c>
      <c r="O282" s="78" t="s">
        <v>7</v>
      </c>
      <c r="P282" s="78" t="s">
        <v>7</v>
      </c>
      <c r="Q282" s="92"/>
      <c r="R282" s="56"/>
    </row>
    <row r="283" spans="1:18" ht="54" customHeight="1" x14ac:dyDescent="0.35">
      <c r="A283" s="110"/>
      <c r="B283" s="110"/>
      <c r="C283" s="19" t="s">
        <v>289</v>
      </c>
      <c r="D283" s="16" t="s">
        <v>396</v>
      </c>
      <c r="E283" s="17"/>
      <c r="F283" s="17">
        <v>20</v>
      </c>
      <c r="G283" s="61">
        <v>20</v>
      </c>
      <c r="H283" s="17">
        <v>20</v>
      </c>
      <c r="I283" s="17">
        <v>20</v>
      </c>
      <c r="J283" s="17">
        <v>20</v>
      </c>
      <c r="K283" s="72">
        <v>20</v>
      </c>
      <c r="L283" s="77" t="s">
        <v>536</v>
      </c>
      <c r="M283" s="85" t="s">
        <v>7</v>
      </c>
      <c r="N283" s="78" t="s">
        <v>7</v>
      </c>
      <c r="O283" s="78" t="s">
        <v>7</v>
      </c>
      <c r="P283" s="78" t="s">
        <v>7</v>
      </c>
      <c r="Q283" s="92"/>
      <c r="R283" s="56"/>
    </row>
    <row r="284" spans="1:18" ht="54" customHeight="1" x14ac:dyDescent="0.35">
      <c r="A284" s="110"/>
      <c r="B284" s="110"/>
      <c r="C284" s="19" t="s">
        <v>289</v>
      </c>
      <c r="D284" s="16" t="s">
        <v>473</v>
      </c>
      <c r="E284" s="17"/>
      <c r="F284" s="17">
        <v>28</v>
      </c>
      <c r="G284" s="61">
        <v>30</v>
      </c>
      <c r="H284" s="17">
        <v>30</v>
      </c>
      <c r="I284" s="17">
        <v>30</v>
      </c>
      <c r="J284" s="17">
        <v>30</v>
      </c>
      <c r="K284" s="72">
        <v>30</v>
      </c>
      <c r="L284" s="77" t="s">
        <v>535</v>
      </c>
      <c r="M284" s="78"/>
      <c r="N284" s="78"/>
      <c r="O284" s="78"/>
      <c r="P284" s="78"/>
      <c r="Q284" s="92"/>
      <c r="R284" s="56"/>
    </row>
    <row r="285" spans="1:18" ht="54" customHeight="1" x14ac:dyDescent="0.35">
      <c r="A285" s="110"/>
      <c r="B285" s="110"/>
      <c r="C285" s="19" t="s">
        <v>289</v>
      </c>
      <c r="D285" s="16" t="s">
        <v>474</v>
      </c>
      <c r="E285" s="17"/>
      <c r="F285" s="17">
        <v>19.2</v>
      </c>
      <c r="G285" s="61">
        <v>20</v>
      </c>
      <c r="H285" s="17">
        <v>20</v>
      </c>
      <c r="I285" s="17">
        <v>20</v>
      </c>
      <c r="J285" s="17">
        <v>20</v>
      </c>
      <c r="K285" s="72">
        <v>20</v>
      </c>
      <c r="L285" s="77" t="s">
        <v>534</v>
      </c>
      <c r="M285" s="78"/>
      <c r="N285" s="78"/>
      <c r="O285" s="78"/>
      <c r="P285" s="78"/>
      <c r="Q285" s="92"/>
      <c r="R285" s="56"/>
    </row>
    <row r="286" spans="1:18" ht="54" customHeight="1" x14ac:dyDescent="0.35">
      <c r="A286" s="110"/>
      <c r="B286" s="110"/>
      <c r="C286" s="19" t="s">
        <v>288</v>
      </c>
      <c r="D286" s="16" t="s">
        <v>491</v>
      </c>
      <c r="E286" s="17">
        <v>1</v>
      </c>
      <c r="F286" s="17">
        <v>1</v>
      </c>
      <c r="G286" s="61">
        <v>1</v>
      </c>
      <c r="H286" s="17">
        <v>0</v>
      </c>
      <c r="I286" s="17">
        <v>0</v>
      </c>
      <c r="J286" s="17">
        <v>1</v>
      </c>
      <c r="K286" s="72">
        <v>0</v>
      </c>
      <c r="L286" s="77" t="s">
        <v>533</v>
      </c>
      <c r="M286" s="78"/>
      <c r="N286" s="78"/>
      <c r="O286" s="78"/>
      <c r="P286" s="78"/>
      <c r="Q286" s="92"/>
      <c r="R286" s="56"/>
    </row>
    <row r="287" spans="1:18" ht="51" customHeight="1" x14ac:dyDescent="0.35">
      <c r="A287" s="110"/>
      <c r="B287" s="110"/>
      <c r="C287" s="19" t="s">
        <v>288</v>
      </c>
      <c r="D287" s="16" t="s">
        <v>480</v>
      </c>
      <c r="E287" s="47"/>
      <c r="F287" s="17">
        <v>75</v>
      </c>
      <c r="G287" s="61">
        <v>90</v>
      </c>
      <c r="H287" s="17">
        <v>90</v>
      </c>
      <c r="I287" s="17">
        <v>90</v>
      </c>
      <c r="J287" s="17">
        <v>90</v>
      </c>
      <c r="K287" s="72">
        <v>90</v>
      </c>
      <c r="L287" s="77" t="s">
        <v>248</v>
      </c>
      <c r="M287" s="85" t="s">
        <v>7</v>
      </c>
      <c r="N287" s="78" t="s">
        <v>7</v>
      </c>
      <c r="O287" s="78" t="s">
        <v>7</v>
      </c>
      <c r="P287" s="78" t="s">
        <v>7</v>
      </c>
      <c r="Q287" s="92"/>
      <c r="R287" s="56"/>
    </row>
    <row r="288" spans="1:18" ht="51" customHeight="1" x14ac:dyDescent="0.35">
      <c r="A288" s="110"/>
      <c r="B288" s="110"/>
      <c r="C288" s="19" t="s">
        <v>288</v>
      </c>
      <c r="D288" s="16" t="s">
        <v>522</v>
      </c>
      <c r="E288" s="18"/>
      <c r="F288" s="47">
        <v>97.64</v>
      </c>
      <c r="G288" s="61">
        <v>95</v>
      </c>
      <c r="H288" s="17">
        <v>10</v>
      </c>
      <c r="I288" s="17">
        <v>25</v>
      </c>
      <c r="J288" s="17">
        <v>30</v>
      </c>
      <c r="K288" s="72">
        <v>30</v>
      </c>
      <c r="L288" s="77"/>
      <c r="M288" s="78"/>
      <c r="N288" s="78"/>
      <c r="O288" s="78"/>
      <c r="P288" s="78"/>
      <c r="Q288" s="92"/>
      <c r="R288" s="56"/>
    </row>
    <row r="289" spans="1:18" ht="51" customHeight="1" x14ac:dyDescent="0.35">
      <c r="A289" s="111"/>
      <c r="B289" s="111"/>
      <c r="C289" s="19" t="s">
        <v>288</v>
      </c>
      <c r="D289" s="16" t="s">
        <v>521</v>
      </c>
      <c r="E289" s="18"/>
      <c r="F289" s="47">
        <v>67.58</v>
      </c>
      <c r="G289" s="61">
        <v>85</v>
      </c>
      <c r="H289" s="17">
        <v>10</v>
      </c>
      <c r="I289" s="17">
        <v>25</v>
      </c>
      <c r="J289" s="17">
        <v>25</v>
      </c>
      <c r="K289" s="72">
        <v>25</v>
      </c>
      <c r="L289" s="77"/>
      <c r="M289" s="78"/>
      <c r="N289" s="78"/>
      <c r="O289" s="78"/>
      <c r="P289" s="78"/>
      <c r="Q289" s="92"/>
      <c r="R289" s="56"/>
    </row>
    <row r="290" spans="1:18" ht="58" x14ac:dyDescent="0.35">
      <c r="A290" s="101" t="s">
        <v>354</v>
      </c>
      <c r="B290" s="101" t="s">
        <v>249</v>
      </c>
      <c r="C290" s="19" t="s">
        <v>287</v>
      </c>
      <c r="D290" s="16" t="s">
        <v>291</v>
      </c>
      <c r="E290" s="17"/>
      <c r="F290" s="17"/>
      <c r="G290" s="61">
        <v>100</v>
      </c>
      <c r="H290" s="17">
        <v>100</v>
      </c>
      <c r="I290" s="17">
        <v>0</v>
      </c>
      <c r="J290" s="17">
        <v>0</v>
      </c>
      <c r="K290" s="72">
        <v>0</v>
      </c>
      <c r="L290" s="77" t="s">
        <v>250</v>
      </c>
      <c r="M290" s="85" t="s">
        <v>7</v>
      </c>
      <c r="N290" s="78" t="s">
        <v>7</v>
      </c>
      <c r="O290" s="78" t="s">
        <v>7</v>
      </c>
      <c r="P290" s="78" t="s">
        <v>7</v>
      </c>
      <c r="Q290" s="92">
        <f>235119635/13</f>
        <v>18086125.769230768</v>
      </c>
      <c r="R290" s="56"/>
    </row>
    <row r="291" spans="1:18" ht="58" x14ac:dyDescent="0.35">
      <c r="A291" s="101"/>
      <c r="B291" s="101"/>
      <c r="C291" s="19" t="s">
        <v>287</v>
      </c>
      <c r="D291" s="16" t="s">
        <v>497</v>
      </c>
      <c r="E291" s="17"/>
      <c r="F291" s="17"/>
      <c r="G291" s="61">
        <v>120</v>
      </c>
      <c r="H291" s="17">
        <v>30</v>
      </c>
      <c r="I291" s="17">
        <v>30</v>
      </c>
      <c r="J291" s="17">
        <v>30</v>
      </c>
      <c r="K291" s="72">
        <v>30</v>
      </c>
      <c r="L291" s="77" t="s">
        <v>501</v>
      </c>
      <c r="M291" s="78"/>
      <c r="N291" s="78"/>
      <c r="O291" s="78"/>
      <c r="P291" s="78"/>
      <c r="Q291" s="92"/>
      <c r="R291" s="56"/>
    </row>
    <row r="292" spans="1:18" ht="72.5" x14ac:dyDescent="0.35">
      <c r="A292" s="101"/>
      <c r="B292" s="101"/>
      <c r="C292" s="19" t="s">
        <v>287</v>
      </c>
      <c r="D292" s="16" t="s">
        <v>502</v>
      </c>
      <c r="E292" s="17"/>
      <c r="F292" s="17"/>
      <c r="G292" s="61">
        <v>10</v>
      </c>
      <c r="H292" s="17">
        <v>10</v>
      </c>
      <c r="I292" s="17">
        <v>10</v>
      </c>
      <c r="J292" s="17">
        <v>10</v>
      </c>
      <c r="K292" s="72">
        <v>10</v>
      </c>
      <c r="L292" s="77" t="s">
        <v>503</v>
      </c>
      <c r="M292" s="78"/>
      <c r="N292" s="78"/>
      <c r="O292" s="78"/>
      <c r="P292" s="78"/>
      <c r="Q292" s="92"/>
      <c r="R292" s="56"/>
    </row>
    <row r="293" spans="1:18" ht="31" customHeight="1" x14ac:dyDescent="0.35">
      <c r="A293" s="96"/>
      <c r="B293" s="96"/>
      <c r="C293" s="19" t="s">
        <v>287</v>
      </c>
      <c r="D293" s="16" t="s">
        <v>499</v>
      </c>
      <c r="E293" s="17"/>
      <c r="F293" s="17"/>
      <c r="G293" s="61">
        <v>100</v>
      </c>
      <c r="H293" s="17">
        <v>50</v>
      </c>
      <c r="I293" s="17">
        <v>50</v>
      </c>
      <c r="J293" s="17">
        <v>0</v>
      </c>
      <c r="K293" s="72">
        <v>0</v>
      </c>
      <c r="L293" s="77" t="s">
        <v>500</v>
      </c>
      <c r="M293" s="85" t="s">
        <v>7</v>
      </c>
      <c r="N293" s="78" t="s">
        <v>7</v>
      </c>
      <c r="O293" s="78" t="s">
        <v>7</v>
      </c>
      <c r="P293" s="78" t="s">
        <v>7</v>
      </c>
      <c r="Q293" s="92"/>
      <c r="R293" s="56"/>
    </row>
    <row r="294" spans="1:18" ht="52.05" customHeight="1" x14ac:dyDescent="0.35">
      <c r="A294" s="96"/>
      <c r="B294" s="96"/>
      <c r="C294" s="19" t="s">
        <v>287</v>
      </c>
      <c r="D294" s="16" t="s">
        <v>504</v>
      </c>
      <c r="E294" s="17"/>
      <c r="F294" s="17"/>
      <c r="G294" s="61">
        <v>3</v>
      </c>
      <c r="H294" s="17">
        <v>0</v>
      </c>
      <c r="I294" s="17">
        <v>1</v>
      </c>
      <c r="J294" s="17">
        <v>1</v>
      </c>
      <c r="K294" s="72">
        <v>1</v>
      </c>
      <c r="L294" s="77" t="s">
        <v>496</v>
      </c>
      <c r="M294" s="78"/>
      <c r="N294" s="78"/>
      <c r="O294" s="78"/>
      <c r="P294" s="78"/>
      <c r="Q294" s="92"/>
      <c r="R294" s="56"/>
    </row>
    <row r="295" spans="1:18" ht="52.05" customHeight="1" x14ac:dyDescent="0.35">
      <c r="A295" s="96"/>
      <c r="B295" s="96"/>
      <c r="C295" s="19" t="s">
        <v>287</v>
      </c>
      <c r="D295" s="16" t="s">
        <v>505</v>
      </c>
      <c r="E295" s="17"/>
      <c r="F295" s="17">
        <v>12</v>
      </c>
      <c r="G295" s="62">
        <v>10</v>
      </c>
      <c r="H295" s="13">
        <v>1</v>
      </c>
      <c r="I295" s="13">
        <v>3</v>
      </c>
      <c r="J295" s="13">
        <v>3</v>
      </c>
      <c r="K295" s="76">
        <v>3</v>
      </c>
      <c r="L295" s="77" t="s">
        <v>498</v>
      </c>
      <c r="M295" s="78"/>
      <c r="N295" s="78"/>
      <c r="O295" s="78"/>
      <c r="P295" s="78"/>
      <c r="Q295" s="92"/>
      <c r="R295" s="56"/>
    </row>
    <row r="296" spans="1:18" ht="58" customHeight="1" x14ac:dyDescent="0.35">
      <c r="A296" s="96"/>
      <c r="B296" s="96"/>
      <c r="C296" s="14" t="s">
        <v>287</v>
      </c>
      <c r="D296" s="16" t="s">
        <v>506</v>
      </c>
      <c r="E296" s="17"/>
      <c r="F296" s="17"/>
      <c r="G296" s="61">
        <v>180</v>
      </c>
      <c r="H296" s="17">
        <v>45</v>
      </c>
      <c r="I296" s="17">
        <v>45</v>
      </c>
      <c r="J296" s="17">
        <v>45</v>
      </c>
      <c r="K296" s="72">
        <v>45</v>
      </c>
      <c r="L296" s="77" t="s">
        <v>152</v>
      </c>
      <c r="M296" s="85" t="s">
        <v>7</v>
      </c>
      <c r="N296" s="78" t="s">
        <v>7</v>
      </c>
      <c r="O296" s="78" t="s">
        <v>7</v>
      </c>
      <c r="P296" s="78" t="s">
        <v>7</v>
      </c>
      <c r="Q296" s="92"/>
      <c r="R296" s="56"/>
    </row>
    <row r="297" spans="1:18" ht="38" customHeight="1" x14ac:dyDescent="0.35">
      <c r="A297" s="107" t="s">
        <v>327</v>
      </c>
      <c r="B297" s="107" t="s">
        <v>162</v>
      </c>
      <c r="C297" s="100" t="s">
        <v>265</v>
      </c>
      <c r="D297" s="103" t="s">
        <v>163</v>
      </c>
      <c r="E297" s="102"/>
      <c r="F297" s="102">
        <v>15</v>
      </c>
      <c r="G297" s="136">
        <v>15</v>
      </c>
      <c r="H297" s="102">
        <v>15</v>
      </c>
      <c r="I297" s="102">
        <v>15</v>
      </c>
      <c r="J297" s="102">
        <v>15</v>
      </c>
      <c r="K297" s="112">
        <v>15</v>
      </c>
      <c r="L297" s="77" t="s">
        <v>164</v>
      </c>
      <c r="M297" s="85" t="s">
        <v>7</v>
      </c>
      <c r="N297" s="78" t="s">
        <v>7</v>
      </c>
      <c r="O297" s="78" t="s">
        <v>7</v>
      </c>
      <c r="P297" s="78" t="s">
        <v>7</v>
      </c>
      <c r="Q297" s="92">
        <f>(235119635/13)/4</f>
        <v>4521531.442307692</v>
      </c>
      <c r="R297" s="56"/>
    </row>
    <row r="298" spans="1:18" ht="24" customHeight="1" x14ac:dyDescent="0.35">
      <c r="A298" s="108"/>
      <c r="B298" s="108"/>
      <c r="C298" s="152"/>
      <c r="D298" s="104"/>
      <c r="E298" s="102"/>
      <c r="F298" s="102"/>
      <c r="G298" s="124"/>
      <c r="H298" s="102"/>
      <c r="I298" s="102"/>
      <c r="J298" s="102"/>
      <c r="K298" s="112"/>
      <c r="L298" s="77" t="s">
        <v>165</v>
      </c>
      <c r="M298" s="85" t="s">
        <v>7</v>
      </c>
      <c r="N298" s="78" t="s">
        <v>7</v>
      </c>
      <c r="O298" s="78" t="s">
        <v>7</v>
      </c>
      <c r="P298" s="78" t="s">
        <v>7</v>
      </c>
      <c r="Q298" s="92"/>
      <c r="R298" s="56"/>
    </row>
    <row r="299" spans="1:18" ht="58" x14ac:dyDescent="0.35">
      <c r="A299" s="109"/>
      <c r="B299" s="109"/>
      <c r="C299" s="132"/>
      <c r="D299" s="16" t="s">
        <v>166</v>
      </c>
      <c r="E299" s="17"/>
      <c r="F299" s="17">
        <v>100</v>
      </c>
      <c r="G299" s="61">
        <v>100</v>
      </c>
      <c r="H299" s="17">
        <v>100</v>
      </c>
      <c r="I299" s="17">
        <v>100</v>
      </c>
      <c r="J299" s="17">
        <v>100</v>
      </c>
      <c r="K299" s="72">
        <v>100</v>
      </c>
      <c r="L299" s="77" t="s">
        <v>167</v>
      </c>
      <c r="M299" s="85" t="s">
        <v>7</v>
      </c>
      <c r="N299" s="78" t="s">
        <v>7</v>
      </c>
      <c r="O299" s="78" t="s">
        <v>7</v>
      </c>
      <c r="P299" s="78" t="s">
        <v>7</v>
      </c>
      <c r="Q299" s="92"/>
      <c r="R299" s="56"/>
    </row>
    <row r="300" spans="1:18" ht="139" customHeight="1" x14ac:dyDescent="0.35">
      <c r="A300" s="151" t="s">
        <v>329</v>
      </c>
      <c r="B300" s="105" t="s">
        <v>286</v>
      </c>
      <c r="C300" s="99" t="s">
        <v>266</v>
      </c>
      <c r="D300" s="103" t="s">
        <v>285</v>
      </c>
      <c r="E300" s="102"/>
      <c r="F300" s="102">
        <v>95</v>
      </c>
      <c r="G300" s="136">
        <v>95</v>
      </c>
      <c r="H300" s="102">
        <v>95</v>
      </c>
      <c r="I300" s="102">
        <v>95</v>
      </c>
      <c r="J300" s="102">
        <v>95</v>
      </c>
      <c r="K300" s="112">
        <v>95</v>
      </c>
      <c r="L300" s="77" t="s">
        <v>168</v>
      </c>
      <c r="M300" s="85" t="s">
        <v>7</v>
      </c>
      <c r="N300" s="78" t="s">
        <v>7</v>
      </c>
      <c r="O300" s="78" t="s">
        <v>7</v>
      </c>
      <c r="P300" s="78" t="s">
        <v>7</v>
      </c>
      <c r="Q300" s="92">
        <f>(235119635/13)/4</f>
        <v>4521531.442307692</v>
      </c>
      <c r="R300" s="56"/>
    </row>
    <row r="301" spans="1:18" ht="130.44999999999999" x14ac:dyDescent="0.35">
      <c r="A301" s="151"/>
      <c r="B301" s="105"/>
      <c r="C301" s="99"/>
      <c r="D301" s="103"/>
      <c r="E301" s="102"/>
      <c r="F301" s="102"/>
      <c r="G301" s="136"/>
      <c r="H301" s="102"/>
      <c r="I301" s="102"/>
      <c r="J301" s="102"/>
      <c r="K301" s="112"/>
      <c r="L301" s="77" t="s">
        <v>169</v>
      </c>
      <c r="M301" s="85" t="s">
        <v>7</v>
      </c>
      <c r="N301" s="78" t="s">
        <v>7</v>
      </c>
      <c r="O301" s="78" t="s">
        <v>7</v>
      </c>
      <c r="P301" s="78" t="s">
        <v>7</v>
      </c>
      <c r="Q301" s="92"/>
      <c r="R301" s="56"/>
    </row>
    <row r="302" spans="1:18" ht="87" x14ac:dyDescent="0.35">
      <c r="A302" s="151"/>
      <c r="B302" s="105"/>
      <c r="C302" s="99"/>
      <c r="D302" s="103"/>
      <c r="E302" s="102"/>
      <c r="F302" s="102"/>
      <c r="G302" s="136"/>
      <c r="H302" s="102"/>
      <c r="I302" s="102"/>
      <c r="J302" s="102"/>
      <c r="K302" s="112"/>
      <c r="L302" s="77" t="s">
        <v>170</v>
      </c>
      <c r="M302" s="85" t="s">
        <v>7</v>
      </c>
      <c r="N302" s="78" t="s">
        <v>7</v>
      </c>
      <c r="O302" s="78" t="s">
        <v>7</v>
      </c>
      <c r="P302" s="78" t="s">
        <v>7</v>
      </c>
      <c r="Q302" s="92"/>
      <c r="R302" s="56"/>
    </row>
    <row r="303" spans="1:18" ht="33" customHeight="1" x14ac:dyDescent="0.35">
      <c r="A303" s="151"/>
      <c r="B303" s="105"/>
      <c r="C303" s="14" t="s">
        <v>266</v>
      </c>
      <c r="D303" s="21" t="s">
        <v>284</v>
      </c>
      <c r="E303" s="13"/>
      <c r="F303" s="13"/>
      <c r="G303" s="62">
        <v>100</v>
      </c>
      <c r="H303" s="13">
        <v>100</v>
      </c>
      <c r="I303" s="13">
        <v>100</v>
      </c>
      <c r="J303" s="13">
        <v>100</v>
      </c>
      <c r="K303" s="76">
        <v>100</v>
      </c>
      <c r="L303" s="159"/>
      <c r="M303" s="78"/>
      <c r="N303" s="78"/>
      <c r="O303" s="78"/>
      <c r="P303" s="78"/>
      <c r="Q303" s="92"/>
      <c r="R303" s="56"/>
    </row>
    <row r="304" spans="1:18" ht="45" customHeight="1" x14ac:dyDescent="0.35">
      <c r="A304" s="151"/>
      <c r="B304" s="105"/>
      <c r="C304" s="14" t="s">
        <v>266</v>
      </c>
      <c r="D304" s="21" t="s">
        <v>402</v>
      </c>
      <c r="E304" s="17"/>
      <c r="F304" s="17"/>
      <c r="G304" s="61">
        <v>100</v>
      </c>
      <c r="H304" s="17">
        <v>100</v>
      </c>
      <c r="I304" s="17">
        <v>100</v>
      </c>
      <c r="J304" s="17">
        <v>100</v>
      </c>
      <c r="K304" s="72">
        <v>100</v>
      </c>
      <c r="L304" s="160"/>
      <c r="M304" s="78"/>
      <c r="N304" s="78"/>
      <c r="O304" s="78"/>
      <c r="P304" s="78"/>
      <c r="Q304" s="92"/>
      <c r="R304" s="56"/>
    </row>
    <row r="305" spans="1:18" ht="45" customHeight="1" x14ac:dyDescent="0.35">
      <c r="A305" s="151"/>
      <c r="B305" s="105"/>
      <c r="C305" s="14" t="s">
        <v>266</v>
      </c>
      <c r="D305" s="21" t="s">
        <v>403</v>
      </c>
      <c r="E305" s="13"/>
      <c r="F305" s="13"/>
      <c r="G305" s="62">
        <v>24</v>
      </c>
      <c r="H305" s="17">
        <v>12</v>
      </c>
      <c r="I305" s="17">
        <v>12</v>
      </c>
      <c r="J305" s="17">
        <v>12</v>
      </c>
      <c r="K305" s="72">
        <v>12</v>
      </c>
      <c r="L305" s="161"/>
      <c r="M305" s="78"/>
      <c r="N305" s="78"/>
      <c r="O305" s="78"/>
      <c r="P305" s="78"/>
      <c r="Q305" s="92"/>
      <c r="R305" s="56"/>
    </row>
    <row r="306" spans="1:18" ht="72.5" x14ac:dyDescent="0.35">
      <c r="A306" s="97" t="s">
        <v>325</v>
      </c>
      <c r="B306" s="107" t="s">
        <v>267</v>
      </c>
      <c r="C306" s="14" t="s">
        <v>290</v>
      </c>
      <c r="D306" s="21" t="s">
        <v>507</v>
      </c>
      <c r="E306" s="13"/>
      <c r="F306" s="13">
        <v>64</v>
      </c>
      <c r="G306" s="62">
        <v>85</v>
      </c>
      <c r="H306" s="17">
        <v>85</v>
      </c>
      <c r="I306" s="17">
        <v>85</v>
      </c>
      <c r="J306" s="17">
        <v>85</v>
      </c>
      <c r="K306" s="72">
        <v>85</v>
      </c>
      <c r="L306" s="77" t="s">
        <v>72</v>
      </c>
      <c r="M306" s="78"/>
      <c r="N306" s="78"/>
      <c r="O306" s="78"/>
      <c r="P306" s="78"/>
      <c r="Q306" s="92">
        <v>34067938.369999997</v>
      </c>
      <c r="R306" s="56"/>
    </row>
    <row r="307" spans="1:18" ht="45" customHeight="1" x14ac:dyDescent="0.35">
      <c r="A307" s="110"/>
      <c r="B307" s="108"/>
      <c r="C307" s="14" t="s">
        <v>290</v>
      </c>
      <c r="D307" s="21" t="s">
        <v>493</v>
      </c>
      <c r="E307" s="13"/>
      <c r="F307" s="13"/>
      <c r="G307" s="62">
        <v>95</v>
      </c>
      <c r="H307" s="17">
        <v>95</v>
      </c>
      <c r="I307" s="17">
        <v>95</v>
      </c>
      <c r="J307" s="17">
        <v>95</v>
      </c>
      <c r="K307" s="72">
        <v>95</v>
      </c>
      <c r="L307" s="159"/>
      <c r="M307" s="78"/>
      <c r="N307" s="78"/>
      <c r="O307" s="78"/>
      <c r="P307" s="78"/>
      <c r="Q307" s="92"/>
      <c r="R307" s="56"/>
    </row>
    <row r="308" spans="1:18" ht="45" customHeight="1" x14ac:dyDescent="0.35">
      <c r="A308" s="110"/>
      <c r="B308" s="108"/>
      <c r="C308" s="14" t="s">
        <v>290</v>
      </c>
      <c r="D308" s="21" t="s">
        <v>532</v>
      </c>
      <c r="E308" s="13"/>
      <c r="F308" s="13">
        <v>86.4</v>
      </c>
      <c r="G308" s="62">
        <v>95</v>
      </c>
      <c r="H308" s="17">
        <v>95</v>
      </c>
      <c r="I308" s="17">
        <v>95</v>
      </c>
      <c r="J308" s="17">
        <v>95</v>
      </c>
      <c r="K308" s="72">
        <v>95</v>
      </c>
      <c r="L308" s="160"/>
      <c r="M308" s="78"/>
      <c r="N308" s="78"/>
      <c r="O308" s="78"/>
      <c r="P308" s="78"/>
      <c r="Q308" s="92"/>
      <c r="R308" s="56"/>
    </row>
    <row r="309" spans="1:18" ht="45" customHeight="1" x14ac:dyDescent="0.35">
      <c r="A309" s="110"/>
      <c r="B309" s="108"/>
      <c r="C309" s="14" t="s">
        <v>290</v>
      </c>
      <c r="D309" s="21" t="s">
        <v>495</v>
      </c>
      <c r="E309" s="13"/>
      <c r="F309" s="13"/>
      <c r="G309" s="62">
        <v>90</v>
      </c>
      <c r="H309" s="17">
        <v>90</v>
      </c>
      <c r="I309" s="17">
        <v>90</v>
      </c>
      <c r="J309" s="17">
        <v>90</v>
      </c>
      <c r="K309" s="72">
        <v>90</v>
      </c>
      <c r="L309" s="161"/>
      <c r="M309" s="78"/>
      <c r="N309" s="78"/>
      <c r="O309" s="78"/>
      <c r="P309" s="78"/>
      <c r="Q309" s="92"/>
      <c r="R309" s="56"/>
    </row>
    <row r="310" spans="1:18" ht="58" customHeight="1" x14ac:dyDescent="0.35">
      <c r="A310" s="110"/>
      <c r="B310" s="108"/>
      <c r="C310" s="14" t="s">
        <v>290</v>
      </c>
      <c r="D310" s="16" t="s">
        <v>269</v>
      </c>
      <c r="E310" s="17"/>
      <c r="F310" s="17">
        <v>8170</v>
      </c>
      <c r="G310" s="61">
        <v>3000</v>
      </c>
      <c r="H310" s="13">
        <v>750</v>
      </c>
      <c r="I310" s="13">
        <v>750</v>
      </c>
      <c r="J310" s="13">
        <v>750</v>
      </c>
      <c r="K310" s="76">
        <v>750</v>
      </c>
      <c r="L310" s="77" t="s">
        <v>143</v>
      </c>
      <c r="M310" s="85" t="s">
        <v>7</v>
      </c>
      <c r="N310" s="78" t="s">
        <v>7</v>
      </c>
      <c r="O310" s="78" t="s">
        <v>7</v>
      </c>
      <c r="P310" s="78" t="s">
        <v>7</v>
      </c>
      <c r="Q310" s="92"/>
      <c r="R310" s="56"/>
    </row>
    <row r="311" spans="1:18" ht="72.5" x14ac:dyDescent="0.35">
      <c r="A311" s="110"/>
      <c r="B311" s="108"/>
      <c r="C311" s="100" t="s">
        <v>290</v>
      </c>
      <c r="D311" s="103" t="s">
        <v>270</v>
      </c>
      <c r="E311" s="119"/>
      <c r="F311" s="119">
        <v>18.39</v>
      </c>
      <c r="G311" s="136">
        <v>15</v>
      </c>
      <c r="H311" s="102">
        <v>15</v>
      </c>
      <c r="I311" s="102">
        <v>15</v>
      </c>
      <c r="J311" s="102">
        <v>15</v>
      </c>
      <c r="K311" s="112">
        <v>15</v>
      </c>
      <c r="L311" s="77" t="s">
        <v>144</v>
      </c>
      <c r="M311" s="85" t="s">
        <v>7</v>
      </c>
      <c r="N311" s="78" t="s">
        <v>7</v>
      </c>
      <c r="O311" s="78" t="s">
        <v>7</v>
      </c>
      <c r="P311" s="78" t="s">
        <v>7</v>
      </c>
      <c r="Q311" s="92"/>
      <c r="R311" s="56"/>
    </row>
    <row r="312" spans="1:18" ht="56" customHeight="1" x14ac:dyDescent="0.35">
      <c r="A312" s="110"/>
      <c r="B312" s="108"/>
      <c r="C312" s="152"/>
      <c r="D312" s="103"/>
      <c r="E312" s="120"/>
      <c r="F312" s="120"/>
      <c r="G312" s="136"/>
      <c r="H312" s="102"/>
      <c r="I312" s="102"/>
      <c r="J312" s="102"/>
      <c r="K312" s="112"/>
      <c r="L312" s="77" t="s">
        <v>145</v>
      </c>
      <c r="M312" s="85" t="s">
        <v>7</v>
      </c>
      <c r="N312" s="78" t="s">
        <v>7</v>
      </c>
      <c r="O312" s="78" t="s">
        <v>7</v>
      </c>
      <c r="P312" s="78" t="s">
        <v>7</v>
      </c>
      <c r="Q312" s="92"/>
      <c r="R312" s="56"/>
    </row>
    <row r="313" spans="1:18" ht="42" customHeight="1" x14ac:dyDescent="0.35">
      <c r="A313" s="110"/>
      <c r="B313" s="108"/>
      <c r="C313" s="152"/>
      <c r="D313" s="103"/>
      <c r="E313" s="120"/>
      <c r="F313" s="120"/>
      <c r="G313" s="136"/>
      <c r="H313" s="102"/>
      <c r="I313" s="102"/>
      <c r="J313" s="102"/>
      <c r="K313" s="112"/>
      <c r="L313" s="77" t="s">
        <v>146</v>
      </c>
      <c r="M313" s="85" t="s">
        <v>7</v>
      </c>
      <c r="N313" s="78" t="s">
        <v>7</v>
      </c>
      <c r="O313" s="78" t="s">
        <v>7</v>
      </c>
      <c r="P313" s="78" t="s">
        <v>7</v>
      </c>
      <c r="Q313" s="92"/>
      <c r="R313" s="56"/>
    </row>
    <row r="314" spans="1:18" ht="42" customHeight="1" x14ac:dyDescent="0.35">
      <c r="A314" s="110"/>
      <c r="B314" s="108"/>
      <c r="C314" s="132"/>
      <c r="D314" s="103"/>
      <c r="E314" s="121"/>
      <c r="F314" s="121"/>
      <c r="G314" s="136"/>
      <c r="H314" s="102"/>
      <c r="I314" s="102"/>
      <c r="J314" s="102"/>
      <c r="K314" s="112"/>
      <c r="L314" s="77" t="s">
        <v>147</v>
      </c>
      <c r="M314" s="85" t="s">
        <v>7</v>
      </c>
      <c r="N314" s="78" t="s">
        <v>7</v>
      </c>
      <c r="O314" s="78" t="s">
        <v>7</v>
      </c>
      <c r="P314" s="78" t="s">
        <v>7</v>
      </c>
      <c r="Q314" s="92"/>
      <c r="R314" s="56"/>
    </row>
    <row r="315" spans="1:18" ht="43.5" x14ac:dyDescent="0.35">
      <c r="A315" s="110"/>
      <c r="B315" s="108"/>
      <c r="C315" s="14" t="s">
        <v>290</v>
      </c>
      <c r="D315" s="16" t="s">
        <v>271</v>
      </c>
      <c r="E315" s="17"/>
      <c r="F315" s="17">
        <v>1583</v>
      </c>
      <c r="G315" s="61">
        <v>600</v>
      </c>
      <c r="H315" s="17">
        <v>150</v>
      </c>
      <c r="I315" s="17">
        <v>150</v>
      </c>
      <c r="J315" s="17">
        <v>150</v>
      </c>
      <c r="K315" s="72">
        <v>150</v>
      </c>
      <c r="L315" s="77" t="s">
        <v>273</v>
      </c>
      <c r="M315" s="78"/>
      <c r="N315" s="78"/>
      <c r="O315" s="78"/>
      <c r="P315" s="78"/>
      <c r="Q315" s="92"/>
      <c r="R315" s="56"/>
    </row>
    <row r="316" spans="1:18" ht="39.049999999999997" customHeight="1" x14ac:dyDescent="0.35">
      <c r="A316" s="110"/>
      <c r="B316" s="108"/>
      <c r="C316" s="14" t="s">
        <v>290</v>
      </c>
      <c r="D316" s="16" t="s">
        <v>272</v>
      </c>
      <c r="E316" s="17"/>
      <c r="F316" s="17">
        <v>6.31</v>
      </c>
      <c r="G316" s="61">
        <v>5</v>
      </c>
      <c r="H316" s="17">
        <v>5</v>
      </c>
      <c r="I316" s="17">
        <v>5</v>
      </c>
      <c r="J316" s="17">
        <v>5</v>
      </c>
      <c r="K316" s="72">
        <v>5</v>
      </c>
      <c r="L316" s="77" t="s">
        <v>274</v>
      </c>
      <c r="M316" s="78"/>
      <c r="N316" s="78"/>
      <c r="O316" s="78"/>
      <c r="P316" s="78"/>
      <c r="Q316" s="92"/>
      <c r="R316" s="56"/>
    </row>
    <row r="317" spans="1:18" ht="72.5" x14ac:dyDescent="0.35">
      <c r="A317" s="110"/>
      <c r="B317" s="108"/>
      <c r="C317" s="100" t="s">
        <v>290</v>
      </c>
      <c r="D317" s="104" t="s">
        <v>494</v>
      </c>
      <c r="E317" s="130"/>
      <c r="F317" s="130">
        <v>111</v>
      </c>
      <c r="G317" s="124">
        <v>100</v>
      </c>
      <c r="H317" s="102">
        <v>25</v>
      </c>
      <c r="I317" s="102">
        <v>25</v>
      </c>
      <c r="J317" s="102">
        <v>25</v>
      </c>
      <c r="K317" s="112">
        <v>25</v>
      </c>
      <c r="L317" s="77" t="s">
        <v>148</v>
      </c>
      <c r="M317" s="85" t="s">
        <v>7</v>
      </c>
      <c r="N317" s="78" t="s">
        <v>7</v>
      </c>
      <c r="O317" s="78" t="s">
        <v>7</v>
      </c>
      <c r="P317" s="78" t="s">
        <v>7</v>
      </c>
      <c r="Q317" s="92"/>
      <c r="R317" s="56"/>
    </row>
    <row r="318" spans="1:18" ht="42" customHeight="1" x14ac:dyDescent="0.35">
      <c r="A318" s="110"/>
      <c r="B318" s="108"/>
      <c r="C318" s="152"/>
      <c r="D318" s="104"/>
      <c r="E318" s="155"/>
      <c r="F318" s="155"/>
      <c r="G318" s="124"/>
      <c r="H318" s="102"/>
      <c r="I318" s="102"/>
      <c r="J318" s="102"/>
      <c r="K318" s="112"/>
      <c r="L318" s="77" t="s">
        <v>149</v>
      </c>
      <c r="M318" s="85" t="s">
        <v>7</v>
      </c>
      <c r="N318" s="78" t="s">
        <v>7</v>
      </c>
      <c r="O318" s="78" t="s">
        <v>7</v>
      </c>
      <c r="P318" s="78" t="s">
        <v>7</v>
      </c>
      <c r="Q318" s="92"/>
      <c r="R318" s="56"/>
    </row>
    <row r="319" spans="1:18" ht="56" customHeight="1" x14ac:dyDescent="0.35">
      <c r="A319" s="110"/>
      <c r="B319" s="108"/>
      <c r="C319" s="132"/>
      <c r="D319" s="104"/>
      <c r="E319" s="156"/>
      <c r="F319" s="156"/>
      <c r="G319" s="124"/>
      <c r="H319" s="102"/>
      <c r="I319" s="102"/>
      <c r="J319" s="102"/>
      <c r="K319" s="112"/>
      <c r="L319" s="77" t="s">
        <v>150</v>
      </c>
      <c r="M319" s="78"/>
      <c r="N319" s="78"/>
      <c r="O319" s="78"/>
      <c r="P319" s="78"/>
      <c r="Q319" s="92"/>
      <c r="R319" s="56"/>
    </row>
    <row r="320" spans="1:18" ht="42" customHeight="1" x14ac:dyDescent="0.35">
      <c r="A320" s="110"/>
      <c r="B320" s="108"/>
      <c r="C320" s="14" t="s">
        <v>290</v>
      </c>
      <c r="D320" s="16" t="s">
        <v>151</v>
      </c>
      <c r="E320" s="17"/>
      <c r="F320" s="17"/>
      <c r="G320" s="61">
        <v>120</v>
      </c>
      <c r="H320" s="17">
        <v>30</v>
      </c>
      <c r="I320" s="17">
        <v>30</v>
      </c>
      <c r="J320" s="17">
        <v>30</v>
      </c>
      <c r="K320" s="72">
        <v>30</v>
      </c>
      <c r="L320" s="77" t="s">
        <v>268</v>
      </c>
      <c r="M320" s="85" t="s">
        <v>7</v>
      </c>
      <c r="N320" s="78" t="s">
        <v>7</v>
      </c>
      <c r="O320" s="78" t="s">
        <v>7</v>
      </c>
      <c r="P320" s="78" t="s">
        <v>7</v>
      </c>
      <c r="Q320" s="92"/>
      <c r="R320" s="56"/>
    </row>
    <row r="321" spans="1:18" ht="43.5" x14ac:dyDescent="0.35">
      <c r="A321" s="101" t="s">
        <v>338</v>
      </c>
      <c r="B321" s="101" t="s">
        <v>339</v>
      </c>
      <c r="C321" s="140" t="s">
        <v>260</v>
      </c>
      <c r="D321" s="16" t="s">
        <v>399</v>
      </c>
      <c r="E321" s="17"/>
      <c r="F321" s="17">
        <v>72.3</v>
      </c>
      <c r="G321" s="61">
        <v>80</v>
      </c>
      <c r="H321" s="17">
        <v>80</v>
      </c>
      <c r="I321" s="17">
        <v>80</v>
      </c>
      <c r="J321" s="17">
        <v>80</v>
      </c>
      <c r="K321" s="72">
        <v>80</v>
      </c>
      <c r="L321" s="159" t="s">
        <v>557</v>
      </c>
      <c r="M321" s="85" t="s">
        <v>7</v>
      </c>
      <c r="N321" s="85" t="s">
        <v>7</v>
      </c>
      <c r="O321" s="85" t="s">
        <v>7</v>
      </c>
      <c r="P321" s="85" t="s">
        <v>7</v>
      </c>
      <c r="Q321" s="92">
        <f>(23787613+12816728)/12</f>
        <v>3050361.75</v>
      </c>
      <c r="R321" s="56"/>
    </row>
    <row r="322" spans="1:18" ht="29" x14ac:dyDescent="0.35">
      <c r="A322" s="96"/>
      <c r="B322" s="96"/>
      <c r="C322" s="99"/>
      <c r="D322" s="16" t="s">
        <v>400</v>
      </c>
      <c r="E322" s="17"/>
      <c r="F322" s="17">
        <v>42.3</v>
      </c>
      <c r="G322" s="61">
        <v>50</v>
      </c>
      <c r="H322" s="17">
        <v>50</v>
      </c>
      <c r="I322" s="17">
        <v>50</v>
      </c>
      <c r="J322" s="17">
        <v>50</v>
      </c>
      <c r="K322" s="72">
        <v>50</v>
      </c>
      <c r="L322" s="161"/>
      <c r="M322" s="85" t="s">
        <v>7</v>
      </c>
      <c r="N322" s="85" t="s">
        <v>7</v>
      </c>
      <c r="O322" s="85" t="s">
        <v>7</v>
      </c>
      <c r="P322" s="85" t="s">
        <v>7</v>
      </c>
      <c r="Q322" s="92"/>
      <c r="R322" s="56"/>
    </row>
    <row r="323" spans="1:18" s="2" customFormat="1" ht="83" customHeight="1" x14ac:dyDescent="0.35">
      <c r="A323" s="151" t="s">
        <v>404</v>
      </c>
      <c r="B323" s="101" t="s">
        <v>526</v>
      </c>
      <c r="C323" s="140" t="s">
        <v>297</v>
      </c>
      <c r="D323" s="103" t="s">
        <v>525</v>
      </c>
      <c r="E323" s="119"/>
      <c r="F323" s="102">
        <v>80</v>
      </c>
      <c r="G323" s="136">
        <v>90</v>
      </c>
      <c r="H323" s="102">
        <v>90</v>
      </c>
      <c r="I323" s="102">
        <v>90</v>
      </c>
      <c r="J323" s="102">
        <v>90</v>
      </c>
      <c r="K323" s="112">
        <v>90</v>
      </c>
      <c r="L323" s="77" t="s">
        <v>405</v>
      </c>
      <c r="M323" s="85" t="s">
        <v>7</v>
      </c>
      <c r="N323" s="85" t="s">
        <v>7</v>
      </c>
      <c r="O323" s="85" t="s">
        <v>7</v>
      </c>
      <c r="P323" s="85" t="s">
        <v>7</v>
      </c>
      <c r="Q323" s="92">
        <f>(235119635/13)-9043062.88</f>
        <v>9043062.8892307673</v>
      </c>
      <c r="R323" s="58"/>
    </row>
    <row r="324" spans="1:18" ht="27" customHeight="1" x14ac:dyDescent="0.35">
      <c r="A324" s="151"/>
      <c r="B324" s="101"/>
      <c r="C324" s="140"/>
      <c r="D324" s="103"/>
      <c r="E324" s="120"/>
      <c r="F324" s="102"/>
      <c r="G324" s="136"/>
      <c r="H324" s="102"/>
      <c r="I324" s="102"/>
      <c r="J324" s="102"/>
      <c r="K324" s="112"/>
      <c r="L324" s="77" t="s">
        <v>406</v>
      </c>
      <c r="M324" s="85" t="s">
        <v>7</v>
      </c>
      <c r="N324" s="78" t="s">
        <v>7</v>
      </c>
      <c r="O324" s="79"/>
      <c r="P324" s="79"/>
      <c r="Q324" s="92"/>
      <c r="R324" s="56"/>
    </row>
    <row r="325" spans="1:18" ht="29" customHeight="1" x14ac:dyDescent="0.35">
      <c r="A325" s="151"/>
      <c r="B325" s="101"/>
      <c r="C325" s="140"/>
      <c r="D325" s="103"/>
      <c r="E325" s="120"/>
      <c r="F325" s="102"/>
      <c r="G325" s="136"/>
      <c r="H325" s="102"/>
      <c r="I325" s="102"/>
      <c r="J325" s="102"/>
      <c r="K325" s="112"/>
      <c r="L325" s="77" t="s">
        <v>407</v>
      </c>
      <c r="M325" s="85" t="s">
        <v>7</v>
      </c>
      <c r="N325" s="78" t="s">
        <v>7</v>
      </c>
      <c r="O325" s="78" t="s">
        <v>7</v>
      </c>
      <c r="P325" s="78" t="s">
        <v>7</v>
      </c>
      <c r="Q325" s="92"/>
      <c r="R325" s="56"/>
    </row>
    <row r="326" spans="1:18" ht="39.049999999999997" customHeight="1" x14ac:dyDescent="0.35">
      <c r="A326" s="151"/>
      <c r="B326" s="101"/>
      <c r="C326" s="140"/>
      <c r="D326" s="103"/>
      <c r="E326" s="120"/>
      <c r="F326" s="102"/>
      <c r="G326" s="136"/>
      <c r="H326" s="102"/>
      <c r="I326" s="102"/>
      <c r="J326" s="102"/>
      <c r="K326" s="112"/>
      <c r="L326" s="77" t="s">
        <v>408</v>
      </c>
      <c r="M326" s="85" t="s">
        <v>7</v>
      </c>
      <c r="N326" s="78" t="s">
        <v>7</v>
      </c>
      <c r="O326" s="78" t="s">
        <v>7</v>
      </c>
      <c r="P326" s="78" t="s">
        <v>7</v>
      </c>
      <c r="Q326" s="92"/>
      <c r="R326" s="56"/>
    </row>
    <row r="327" spans="1:18" ht="29" x14ac:dyDescent="0.35">
      <c r="A327" s="151"/>
      <c r="B327" s="101"/>
      <c r="C327" s="140"/>
      <c r="D327" s="103"/>
      <c r="E327" s="121"/>
      <c r="F327" s="102"/>
      <c r="G327" s="136"/>
      <c r="H327" s="102"/>
      <c r="I327" s="102"/>
      <c r="J327" s="102"/>
      <c r="K327" s="112"/>
      <c r="L327" s="77" t="s">
        <v>409</v>
      </c>
      <c r="M327" s="85" t="s">
        <v>7</v>
      </c>
      <c r="N327" s="78" t="s">
        <v>7</v>
      </c>
      <c r="O327" s="78" t="s">
        <v>7</v>
      </c>
      <c r="P327" s="78" t="s">
        <v>7</v>
      </c>
      <c r="Q327" s="92"/>
      <c r="R327" s="56"/>
    </row>
  </sheetData>
  <mergeCells count="477">
    <mergeCell ref="A213:A227"/>
    <mergeCell ref="B213:B227"/>
    <mergeCell ref="L124:L136"/>
    <mergeCell ref="A154:A177"/>
    <mergeCell ref="M4:M5"/>
    <mergeCell ref="N4:N5"/>
    <mergeCell ref="O4:O5"/>
    <mergeCell ref="P4:P5"/>
    <mergeCell ref="L72:L74"/>
    <mergeCell ref="L139:L142"/>
    <mergeCell ref="L170:L173"/>
    <mergeCell ref="L303:L305"/>
    <mergeCell ref="L307:L309"/>
    <mergeCell ref="L321:L322"/>
    <mergeCell ref="A8:A23"/>
    <mergeCell ref="B8:B23"/>
    <mergeCell ref="A2:Q2"/>
    <mergeCell ref="A3:Q3"/>
    <mergeCell ref="A1:Q1"/>
    <mergeCell ref="L18:L23"/>
    <mergeCell ref="F4:F5"/>
    <mergeCell ref="G6:G7"/>
    <mergeCell ref="H6:H7"/>
    <mergeCell ref="I6:I7"/>
    <mergeCell ref="J6:J7"/>
    <mergeCell ref="K6:K7"/>
    <mergeCell ref="F6:F7"/>
    <mergeCell ref="A4:A5"/>
    <mergeCell ref="A6:A7"/>
    <mergeCell ref="Q4:R4"/>
    <mergeCell ref="B84:B87"/>
    <mergeCell ref="D84:D87"/>
    <mergeCell ref="G84:G87"/>
    <mergeCell ref="H84:H87"/>
    <mergeCell ref="I84:I87"/>
    <mergeCell ref="J84:J87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J117:J118"/>
    <mergeCell ref="H119:H122"/>
    <mergeCell ref="F117:F118"/>
    <mergeCell ref="E117:E118"/>
    <mergeCell ref="F119:F122"/>
    <mergeCell ref="E119:E122"/>
    <mergeCell ref="D117:D118"/>
    <mergeCell ref="G117:G118"/>
    <mergeCell ref="D119:D122"/>
    <mergeCell ref="G119:G122"/>
    <mergeCell ref="B306:B320"/>
    <mergeCell ref="A306:A320"/>
    <mergeCell ref="B297:B299"/>
    <mergeCell ref="C297:C299"/>
    <mergeCell ref="A297:A299"/>
    <mergeCell ref="J275:J277"/>
    <mergeCell ref="I275:I277"/>
    <mergeCell ref="H275:H277"/>
    <mergeCell ref="G275:G277"/>
    <mergeCell ref="F275:F277"/>
    <mergeCell ref="E275:E277"/>
    <mergeCell ref="D275:D277"/>
    <mergeCell ref="G178:G180"/>
    <mergeCell ref="D297:D298"/>
    <mergeCell ref="G297:G298"/>
    <mergeCell ref="D317:D319"/>
    <mergeCell ref="B178:B180"/>
    <mergeCell ref="A181:A184"/>
    <mergeCell ref="B181:B184"/>
    <mergeCell ref="A185:A212"/>
    <mergeCell ref="C193:C196"/>
    <mergeCell ref="C214:C220"/>
    <mergeCell ref="B4:B5"/>
    <mergeCell ref="D4:D5"/>
    <mergeCell ref="G4:G5"/>
    <mergeCell ref="L4:L5"/>
    <mergeCell ref="B6:B7"/>
    <mergeCell ref="D6:D7"/>
    <mergeCell ref="F53:F54"/>
    <mergeCell ref="F57:F58"/>
    <mergeCell ref="G75:G77"/>
    <mergeCell ref="H75:H77"/>
    <mergeCell ref="I75:I77"/>
    <mergeCell ref="J75:J77"/>
    <mergeCell ref="H4:K4"/>
    <mergeCell ref="K137:K138"/>
    <mergeCell ref="K117:K118"/>
    <mergeCell ref="K119:K122"/>
    <mergeCell ref="L50:L55"/>
    <mergeCell ref="E10:E17"/>
    <mergeCell ref="F10:F17"/>
    <mergeCell ref="H14:H17"/>
    <mergeCell ref="I14:I17"/>
    <mergeCell ref="J14:J17"/>
    <mergeCell ref="K14:K17"/>
    <mergeCell ref="J34:J35"/>
    <mergeCell ref="K34:K35"/>
    <mergeCell ref="F34:F35"/>
    <mergeCell ref="E34:E35"/>
    <mergeCell ref="B24:B26"/>
    <mergeCell ref="D25:D26"/>
    <mergeCell ref="G25:G26"/>
    <mergeCell ref="B27:B39"/>
    <mergeCell ref="D29:D32"/>
    <mergeCell ref="G29:G32"/>
    <mergeCell ref="J78:J83"/>
    <mergeCell ref="K78:K83"/>
    <mergeCell ref="L56:L58"/>
    <mergeCell ref="K84:K87"/>
    <mergeCell ref="D78:D83"/>
    <mergeCell ref="G78:G83"/>
    <mergeCell ref="D92:D97"/>
    <mergeCell ref="G92:G97"/>
    <mergeCell ref="D98:D102"/>
    <mergeCell ref="G98:G102"/>
    <mergeCell ref="H78:H83"/>
    <mergeCell ref="L88:L91"/>
    <mergeCell ref="D103:D104"/>
    <mergeCell ref="G103:G104"/>
    <mergeCell ref="H103:H104"/>
    <mergeCell ref="I103:I104"/>
    <mergeCell ref="J103:J104"/>
    <mergeCell ref="H92:H97"/>
    <mergeCell ref="I92:I97"/>
    <mergeCell ref="J92:J97"/>
    <mergeCell ref="K92:K97"/>
    <mergeCell ref="H98:H102"/>
    <mergeCell ref="I98:I102"/>
    <mergeCell ref="J98:J102"/>
    <mergeCell ref="B111:B112"/>
    <mergeCell ref="D111:D112"/>
    <mergeCell ref="G111:G112"/>
    <mergeCell ref="H111:H112"/>
    <mergeCell ref="I111:I112"/>
    <mergeCell ref="J111:J112"/>
    <mergeCell ref="K111:K112"/>
    <mergeCell ref="F111:F112"/>
    <mergeCell ref="E111:E112"/>
    <mergeCell ref="B105:B110"/>
    <mergeCell ref="D105:D110"/>
    <mergeCell ref="G105:G110"/>
    <mergeCell ref="E105:E110"/>
    <mergeCell ref="H105:H110"/>
    <mergeCell ref="I105:I110"/>
    <mergeCell ref="J105:J110"/>
    <mergeCell ref="K105:K110"/>
    <mergeCell ref="K159:K169"/>
    <mergeCell ref="K151:K153"/>
    <mergeCell ref="H151:H153"/>
    <mergeCell ref="I151:I153"/>
    <mergeCell ref="G151:G153"/>
    <mergeCell ref="I154:I158"/>
    <mergeCell ref="J154:J158"/>
    <mergeCell ref="K154:K158"/>
    <mergeCell ref="H145:H150"/>
    <mergeCell ref="I145:I150"/>
    <mergeCell ref="J145:J150"/>
    <mergeCell ref="K145:K150"/>
    <mergeCell ref="J214:J220"/>
    <mergeCell ref="K214:K220"/>
    <mergeCell ref="K206:K212"/>
    <mergeCell ref="G206:G212"/>
    <mergeCell ref="F178:F180"/>
    <mergeCell ref="E178:E180"/>
    <mergeCell ref="K185:K189"/>
    <mergeCell ref="D181:D184"/>
    <mergeCell ref="D178:D180"/>
    <mergeCell ref="D193:D196"/>
    <mergeCell ref="D185:D189"/>
    <mergeCell ref="G185:G189"/>
    <mergeCell ref="K178:K180"/>
    <mergeCell ref="J181:J184"/>
    <mergeCell ref="K181:K184"/>
    <mergeCell ref="C185:C189"/>
    <mergeCell ref="F185:F189"/>
    <mergeCell ref="E185:E189"/>
    <mergeCell ref="H185:H189"/>
    <mergeCell ref="I185:I189"/>
    <mergeCell ref="J185:J189"/>
    <mergeCell ref="C178:C180"/>
    <mergeCell ref="C181:C184"/>
    <mergeCell ref="G181:G184"/>
    <mergeCell ref="H181:H184"/>
    <mergeCell ref="I181:I184"/>
    <mergeCell ref="J206:J212"/>
    <mergeCell ref="C280:C282"/>
    <mergeCell ref="E280:E282"/>
    <mergeCell ref="F280:F282"/>
    <mergeCell ref="I269:I273"/>
    <mergeCell ref="J197:J205"/>
    <mergeCell ref="J178:J180"/>
    <mergeCell ref="I119:I122"/>
    <mergeCell ref="J119:J122"/>
    <mergeCell ref="E181:E184"/>
    <mergeCell ref="F181:F184"/>
    <mergeCell ref="K197:K205"/>
    <mergeCell ref="E206:E212"/>
    <mergeCell ref="J317:J319"/>
    <mergeCell ref="K317:K319"/>
    <mergeCell ref="J311:J314"/>
    <mergeCell ref="K311:K314"/>
    <mergeCell ref="H317:H319"/>
    <mergeCell ref="I317:I319"/>
    <mergeCell ref="D311:D314"/>
    <mergeCell ref="G311:G314"/>
    <mergeCell ref="H311:H314"/>
    <mergeCell ref="I311:I314"/>
    <mergeCell ref="G317:G319"/>
    <mergeCell ref="A323:A327"/>
    <mergeCell ref="F323:F327"/>
    <mergeCell ref="G323:G327"/>
    <mergeCell ref="H323:H327"/>
    <mergeCell ref="C98:C102"/>
    <mergeCell ref="C103:C104"/>
    <mergeCell ref="C78:C83"/>
    <mergeCell ref="A113:A116"/>
    <mergeCell ref="A321:A322"/>
    <mergeCell ref="C92:C97"/>
    <mergeCell ref="D323:D327"/>
    <mergeCell ref="C323:C327"/>
    <mergeCell ref="B323:B327"/>
    <mergeCell ref="G269:G273"/>
    <mergeCell ref="H269:H273"/>
    <mergeCell ref="E323:E327"/>
    <mergeCell ref="C317:C319"/>
    <mergeCell ref="C311:C314"/>
    <mergeCell ref="E311:E314"/>
    <mergeCell ref="F311:F314"/>
    <mergeCell ref="E317:E319"/>
    <mergeCell ref="F317:F319"/>
    <mergeCell ref="C263:C267"/>
    <mergeCell ref="H178:H180"/>
    <mergeCell ref="A300:A305"/>
    <mergeCell ref="G280:G282"/>
    <mergeCell ref="A268:A273"/>
    <mergeCell ref="B268:B273"/>
    <mergeCell ref="C269:C273"/>
    <mergeCell ref="D269:D273"/>
    <mergeCell ref="E269:E273"/>
    <mergeCell ref="F269:F273"/>
    <mergeCell ref="C275:C277"/>
    <mergeCell ref="A274:A289"/>
    <mergeCell ref="B274:B289"/>
    <mergeCell ref="A290:A296"/>
    <mergeCell ref="D206:D212"/>
    <mergeCell ref="A228:A267"/>
    <mergeCell ref="D263:D267"/>
    <mergeCell ref="B228:B267"/>
    <mergeCell ref="J151:J153"/>
    <mergeCell ref="F78:F83"/>
    <mergeCell ref="F103:F104"/>
    <mergeCell ref="B290:B296"/>
    <mergeCell ref="A111:A112"/>
    <mergeCell ref="B151:B153"/>
    <mergeCell ref="B144:B150"/>
    <mergeCell ref="D228:D245"/>
    <mergeCell ref="I178:I180"/>
    <mergeCell ref="H117:H118"/>
    <mergeCell ref="I117:I118"/>
    <mergeCell ref="H159:H169"/>
    <mergeCell ref="I159:I169"/>
    <mergeCell ref="J159:J169"/>
    <mergeCell ref="D197:D205"/>
    <mergeCell ref="G197:G205"/>
    <mergeCell ref="E197:E205"/>
    <mergeCell ref="F197:F205"/>
    <mergeCell ref="I300:I302"/>
    <mergeCell ref="C228:C245"/>
    <mergeCell ref="E228:E245"/>
    <mergeCell ref="F228:F245"/>
    <mergeCell ref="H228:H245"/>
    <mergeCell ref="I228:I245"/>
    <mergeCell ref="D280:D282"/>
    <mergeCell ref="I78:I83"/>
    <mergeCell ref="B321:B322"/>
    <mergeCell ref="H197:H205"/>
    <mergeCell ref="I197:I205"/>
    <mergeCell ref="F206:F212"/>
    <mergeCell ref="H206:H212"/>
    <mergeCell ref="I206:I212"/>
    <mergeCell ref="D214:D220"/>
    <mergeCell ref="G214:G220"/>
    <mergeCell ref="C197:C205"/>
    <mergeCell ref="C206:C212"/>
    <mergeCell ref="E214:E220"/>
    <mergeCell ref="F214:F220"/>
    <mergeCell ref="H214:H220"/>
    <mergeCell ref="I214:I220"/>
    <mergeCell ref="B185:B212"/>
    <mergeCell ref="C321:C322"/>
    <mergeCell ref="G59:G60"/>
    <mergeCell ref="H59:H60"/>
    <mergeCell ref="G64:G71"/>
    <mergeCell ref="H64:H71"/>
    <mergeCell ref="E145:E150"/>
    <mergeCell ref="C300:C302"/>
    <mergeCell ref="D300:D302"/>
    <mergeCell ref="E300:E302"/>
    <mergeCell ref="F300:F302"/>
    <mergeCell ref="G300:G302"/>
    <mergeCell ref="H300:H302"/>
    <mergeCell ref="G145:G150"/>
    <mergeCell ref="G159:G169"/>
    <mergeCell ref="G154:G158"/>
    <mergeCell ref="H154:H158"/>
    <mergeCell ref="B40:B49"/>
    <mergeCell ref="H25:H26"/>
    <mergeCell ref="I25:I26"/>
    <mergeCell ref="H29:H32"/>
    <mergeCell ref="I29:I32"/>
    <mergeCell ref="C29:C32"/>
    <mergeCell ref="C34:C35"/>
    <mergeCell ref="I59:I60"/>
    <mergeCell ref="C25:C26"/>
    <mergeCell ref="D59:D60"/>
    <mergeCell ref="D34:D35"/>
    <mergeCell ref="G34:G35"/>
    <mergeCell ref="H34:H35"/>
    <mergeCell ref="I34:I35"/>
    <mergeCell ref="J10:J13"/>
    <mergeCell ref="K10:K13"/>
    <mergeCell ref="I323:I327"/>
    <mergeCell ref="J323:J327"/>
    <mergeCell ref="K323:K327"/>
    <mergeCell ref="E4:E5"/>
    <mergeCell ref="E98:E102"/>
    <mergeCell ref="F98:F102"/>
    <mergeCell ref="F84:F87"/>
    <mergeCell ref="E84:E87"/>
    <mergeCell ref="F92:F97"/>
    <mergeCell ref="E92:E97"/>
    <mergeCell ref="J59:J60"/>
    <mergeCell ref="J64:J71"/>
    <mergeCell ref="J25:J26"/>
    <mergeCell ref="K25:K26"/>
    <mergeCell ref="J29:J32"/>
    <mergeCell ref="K29:K32"/>
    <mergeCell ref="G228:G245"/>
    <mergeCell ref="E193:E196"/>
    <mergeCell ref="F193:F196"/>
    <mergeCell ref="G193:G196"/>
    <mergeCell ref="H193:H196"/>
    <mergeCell ref="I193:I196"/>
    <mergeCell ref="C4:C5"/>
    <mergeCell ref="C6:C7"/>
    <mergeCell ref="C151:C153"/>
    <mergeCell ref="F151:F153"/>
    <mergeCell ref="E151:E153"/>
    <mergeCell ref="D145:D150"/>
    <mergeCell ref="C145:C150"/>
    <mergeCell ref="H10:H13"/>
    <mergeCell ref="I10:I13"/>
    <mergeCell ref="F59:F60"/>
    <mergeCell ref="F64:F71"/>
    <mergeCell ref="F75:F77"/>
    <mergeCell ref="F105:F110"/>
    <mergeCell ref="D64:D71"/>
    <mergeCell ref="C64:C71"/>
    <mergeCell ref="G10:G17"/>
    <mergeCell ref="E6:E7"/>
    <mergeCell ref="C10:C17"/>
    <mergeCell ref="D10:D17"/>
    <mergeCell ref="A24:A26"/>
    <mergeCell ref="A27:A39"/>
    <mergeCell ref="A56:A58"/>
    <mergeCell ref="A59:A74"/>
    <mergeCell ref="E159:E169"/>
    <mergeCell ref="A178:A180"/>
    <mergeCell ref="K275:K277"/>
    <mergeCell ref="K228:K245"/>
    <mergeCell ref="H280:H282"/>
    <mergeCell ref="I280:I282"/>
    <mergeCell ref="J280:J282"/>
    <mergeCell ref="K280:K282"/>
    <mergeCell ref="A144:A150"/>
    <mergeCell ref="A151:A153"/>
    <mergeCell ref="D154:D158"/>
    <mergeCell ref="C154:C158"/>
    <mergeCell ref="C159:C169"/>
    <mergeCell ref="D159:D169"/>
    <mergeCell ref="F159:F169"/>
    <mergeCell ref="E154:E158"/>
    <mergeCell ref="F154:F158"/>
    <mergeCell ref="F145:F150"/>
    <mergeCell ref="D151:D153"/>
    <mergeCell ref="K300:K302"/>
    <mergeCell ref="F25:F26"/>
    <mergeCell ref="E25:E26"/>
    <mergeCell ref="E29:E32"/>
    <mergeCell ref="F29:F32"/>
    <mergeCell ref="E50:E55"/>
    <mergeCell ref="E297:E298"/>
    <mergeCell ref="H297:H298"/>
    <mergeCell ref="I297:I298"/>
    <mergeCell ref="I263:I267"/>
    <mergeCell ref="J263:J267"/>
    <mergeCell ref="K263:K267"/>
    <mergeCell ref="J269:J273"/>
    <mergeCell ref="K269:K273"/>
    <mergeCell ref="E263:E267"/>
    <mergeCell ref="F263:F267"/>
    <mergeCell ref="J300:J302"/>
    <mergeCell ref="F297:F298"/>
    <mergeCell ref="G263:G267"/>
    <mergeCell ref="H263:H267"/>
    <mergeCell ref="J297:J298"/>
    <mergeCell ref="K297:K298"/>
    <mergeCell ref="J193:J196"/>
    <mergeCell ref="K193:K196"/>
    <mergeCell ref="B154:B177"/>
    <mergeCell ref="Q214:Q227"/>
    <mergeCell ref="Q228:Q262"/>
    <mergeCell ref="Q18:Q23"/>
    <mergeCell ref="Q185:Q212"/>
    <mergeCell ref="B56:B58"/>
    <mergeCell ref="B50:B55"/>
    <mergeCell ref="B300:B305"/>
    <mergeCell ref="J228:J245"/>
    <mergeCell ref="B117:B142"/>
    <mergeCell ref="A117:A142"/>
    <mergeCell ref="Q117:Q142"/>
    <mergeCell ref="Q59:Q74"/>
    <mergeCell ref="Q50:Q55"/>
    <mergeCell ref="Q56:Q58"/>
    <mergeCell ref="Q113:Q116"/>
    <mergeCell ref="C117:C122"/>
    <mergeCell ref="A75:A83"/>
    <mergeCell ref="E75:E77"/>
    <mergeCell ref="E78:E83"/>
    <mergeCell ref="A84:A87"/>
    <mergeCell ref="A88:A104"/>
    <mergeCell ref="A105:A110"/>
    <mergeCell ref="K103:K104"/>
    <mergeCell ref="K64:K71"/>
    <mergeCell ref="I64:I71"/>
    <mergeCell ref="K59:K60"/>
    <mergeCell ref="K75:K77"/>
    <mergeCell ref="K98:K102"/>
    <mergeCell ref="A40:A49"/>
    <mergeCell ref="A50:A55"/>
    <mergeCell ref="B59:B74"/>
    <mergeCell ref="Q151:Q153"/>
    <mergeCell ref="Q178:Q180"/>
    <mergeCell ref="Q181:Q184"/>
    <mergeCell ref="C84:C87"/>
    <mergeCell ref="B88:B104"/>
    <mergeCell ref="C105:C110"/>
    <mergeCell ref="C111:C112"/>
    <mergeCell ref="E103:E104"/>
    <mergeCell ref="B113:B116"/>
    <mergeCell ref="B75:B83"/>
    <mergeCell ref="D75:D77"/>
    <mergeCell ref="C75:C77"/>
    <mergeCell ref="Q263:Q267"/>
    <mergeCell ref="Q6:Q7"/>
    <mergeCell ref="Q25:Q33"/>
    <mergeCell ref="Q34:Q35"/>
    <mergeCell ref="Q75:Q83"/>
    <mergeCell ref="Q84:Q87"/>
    <mergeCell ref="Q88:Q104"/>
    <mergeCell ref="Q106:Q110"/>
    <mergeCell ref="Q111:Q112"/>
    <mergeCell ref="Q144:Q150"/>
    <mergeCell ref="Q10:Q17"/>
    <mergeCell ref="Q154:Q177"/>
    <mergeCell ref="Q297:Q299"/>
    <mergeCell ref="Q321:Q322"/>
    <mergeCell ref="Q323:Q327"/>
    <mergeCell ref="Q268:Q273"/>
    <mergeCell ref="Q274:Q289"/>
    <mergeCell ref="Q290:Q296"/>
    <mergeCell ref="Q300:Q305"/>
    <mergeCell ref="Q306:Q320"/>
  </mergeCells>
  <pageMargins left="0.2" right="0.2" top="0.2" bottom="0.63749999999999996" header="0.2" footer="0.2"/>
  <pageSetup paperSize="5" scale="70" fitToHeight="0" orientation="landscape" horizontalDpi="300" verticalDpi="300" r:id="rId1"/>
  <headerFooter alignWithMargins="0">
    <oddFooter>&amp;L&amp;"Arial,Regular"&amp;10&amp;P / &amp;N &amp;C&amp;"Arial,Regular"&amp;10&amp;F &amp;R&amp;"Arial,Regular"&amp;10 2019-03-15 05:34:30</oddFooter>
  </headerFooter>
  <rowBreaks count="22" manualBreakCount="22">
    <brk id="13" max="16383" man="1"/>
    <brk id="23" max="24" man="1"/>
    <brk id="31" max="24" man="1"/>
    <brk id="39" max="24" man="1"/>
    <brk id="46" max="24" man="1"/>
    <brk id="55" max="24" man="1"/>
    <brk id="63" max="16383" man="1"/>
    <brk id="72" max="24" man="1"/>
    <brk id="82" max="24" man="1"/>
    <brk id="104" max="24" man="1"/>
    <brk id="114" max="24" man="1"/>
    <brk id="131" max="24" man="1"/>
    <brk id="140" max="24" man="1"/>
    <brk id="147" max="24" man="1"/>
    <brk id="157" max="24" man="1"/>
    <brk id="192" max="16383" man="1"/>
    <brk id="205" max="16383" man="1"/>
    <brk id="227" max="16383" man="1"/>
    <brk id="279" max="16383" man="1"/>
    <brk id="294" max="16383" man="1"/>
    <brk id="305" max="16383" man="1"/>
    <brk id="32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D8" sqref="D8"/>
    </sheetView>
  </sheetViews>
  <sheetFormatPr baseColWidth="10" defaultRowHeight="14.5" x14ac:dyDescent="0.35"/>
  <cols>
    <col min="1" max="1" width="15.4140625" customWidth="1"/>
    <col min="2" max="2" width="17.6640625" customWidth="1"/>
    <col min="3" max="3" width="9" customWidth="1"/>
  </cols>
  <sheetData>
    <row r="2" spans="1:3" x14ac:dyDescent="0.35">
      <c r="C2" s="3" t="s">
        <v>520</v>
      </c>
    </row>
    <row r="3" spans="1:3" x14ac:dyDescent="0.35">
      <c r="A3" t="s">
        <v>516</v>
      </c>
      <c r="B3" s="4">
        <v>502809506</v>
      </c>
      <c r="C3" s="7">
        <v>100</v>
      </c>
    </row>
    <row r="4" spans="1:3" x14ac:dyDescent="0.35">
      <c r="A4" t="s">
        <v>517</v>
      </c>
      <c r="B4" s="4">
        <v>339809506</v>
      </c>
      <c r="C4" s="5">
        <f>SUM(B4*100)/B3</f>
        <v>67.582156253028359</v>
      </c>
    </row>
    <row r="5" spans="1:3" x14ac:dyDescent="0.35">
      <c r="A5" t="s">
        <v>518</v>
      </c>
      <c r="B5" s="4">
        <v>331783528</v>
      </c>
      <c r="C5" s="5">
        <f>SUM(B5*100)/B4</f>
        <v>97.638094915449486</v>
      </c>
    </row>
    <row r="6" spans="1:3" x14ac:dyDescent="0.35">
      <c r="A6" t="s">
        <v>519</v>
      </c>
      <c r="B6" s="4">
        <v>248837646</v>
      </c>
      <c r="C6" s="6">
        <f>SUM(B6*100)/B5</f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POA 2019</vt:lpstr>
      <vt:lpstr>Sheet1</vt:lpstr>
      <vt:lpstr>'POA 2019'!Área_de_impresión</vt:lpstr>
      <vt:lpstr>'POA 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Del Castillo</dc:creator>
  <cp:lastModifiedBy>Wandnerys Fuertes</cp:lastModifiedBy>
  <cp:lastPrinted>2019-04-17T18:44:39Z</cp:lastPrinted>
  <dcterms:created xsi:type="dcterms:W3CDTF">2019-04-01T11:07:51Z</dcterms:created>
  <dcterms:modified xsi:type="dcterms:W3CDTF">2019-08-05T13:31:13Z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